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Nieuwe fondsen 2021-2027\Communication\Site internet\"/>
    </mc:Choice>
  </mc:AlternateContent>
  <bookViews>
    <workbookView xWindow="0" yWindow="0" windowWidth="22845" windowHeight="8595"/>
  </bookViews>
  <sheets>
    <sheet name="Overview projects" sheetId="1" r:id="rId1"/>
  </sheets>
  <externalReferences>
    <externalReference r:id="rId2"/>
  </externalReferences>
  <definedNames>
    <definedName name="_xlnm._FilterDatabase" localSheetId="0" hidden="1">'Overview projects'!$A$1:$O$106</definedName>
    <definedName name="OLE_LINK1" localSheetId="0">'Overview projects'!$M$44</definedName>
  </definedNames>
  <calcPr calcId="162913"/>
</workbook>
</file>

<file path=xl/calcChain.xml><?xml version="1.0" encoding="utf-8"?>
<calcChain xmlns="http://schemas.openxmlformats.org/spreadsheetml/2006/main">
  <c r="J69" i="1" l="1"/>
  <c r="J70" i="1"/>
  <c r="J66" i="1" l="1"/>
  <c r="J67" i="1"/>
  <c r="J68" i="1"/>
  <c r="J65" i="1" l="1"/>
  <c r="J64" i="1"/>
  <c r="J63" i="1"/>
  <c r="J62" i="1"/>
  <c r="J61" i="1"/>
  <c r="J60" i="1"/>
  <c r="G102" i="1" l="1"/>
  <c r="G101" i="1"/>
  <c r="G100" i="1"/>
  <c r="G99" i="1"/>
  <c r="G98" i="1"/>
  <c r="G97" i="1"/>
  <c r="G95" i="1"/>
  <c r="G94" i="1"/>
  <c r="G93" i="1"/>
  <c r="G92" i="1"/>
  <c r="G91" i="1"/>
  <c r="G90" i="1"/>
  <c r="G89" i="1"/>
  <c r="J4" i="1" l="1"/>
  <c r="G86" i="1" l="1"/>
  <c r="G85" i="1"/>
  <c r="G84" i="1"/>
  <c r="G83" i="1"/>
  <c r="G82" i="1"/>
  <c r="G81" i="1"/>
  <c r="G80" i="1"/>
  <c r="G79" i="1"/>
  <c r="G78" i="1"/>
  <c r="G77" i="1"/>
  <c r="G76" i="1"/>
  <c r="G75" i="1"/>
  <c r="G74" i="1"/>
  <c r="G73" i="1"/>
  <c r="G72" i="1"/>
  <c r="J35" i="1" l="1"/>
  <c r="J36" i="1"/>
  <c r="J37" i="1"/>
  <c r="J38" i="1"/>
  <c r="J39" i="1"/>
  <c r="J40" i="1"/>
  <c r="J20" i="1"/>
  <c r="J21" i="1"/>
  <c r="J22" i="1"/>
  <c r="J23" i="1"/>
  <c r="J24" i="1"/>
  <c r="J25" i="1"/>
  <c r="J26" i="1"/>
  <c r="J27" i="1"/>
  <c r="J28" i="1"/>
  <c r="J29" i="1"/>
  <c r="J30" i="1"/>
  <c r="J31" i="1"/>
  <c r="J32" i="1"/>
  <c r="J33" i="1"/>
  <c r="J34" i="1"/>
  <c r="J12" i="1"/>
  <c r="J13" i="1"/>
  <c r="J14" i="1"/>
  <c r="J15" i="1"/>
  <c r="J16" i="1"/>
  <c r="J17" i="1"/>
  <c r="J18" i="1"/>
  <c r="J19" i="1"/>
  <c r="J11" i="1"/>
  <c r="J3" i="1"/>
  <c r="J5" i="1"/>
  <c r="J6" i="1"/>
  <c r="J7" i="1"/>
  <c r="J8" i="1"/>
  <c r="J9" i="1"/>
  <c r="J10" i="1"/>
  <c r="J2" i="1"/>
</calcChain>
</file>

<file path=xl/sharedStrings.xml><?xml version="1.0" encoding="utf-8"?>
<sst xmlns="http://schemas.openxmlformats.org/spreadsheetml/2006/main" count="898" uniqueCount="368">
  <si>
    <t>Project Number</t>
  </si>
  <si>
    <t>Project Name</t>
  </si>
  <si>
    <t>Beneficiary</t>
  </si>
  <si>
    <t>AMIF-001-030</t>
  </si>
  <si>
    <t>INCREASE sustainability of the reintegration support through integrated and tailored interventions.</t>
  </si>
  <si>
    <t>AMIF-021-053</t>
  </si>
  <si>
    <t>Programme de formations et d’accompagnement à destination des travailleurs sociaux des CPAS bruxellois et wallons et les travailleurs sociaux du milieu associatif en charge de personnes souffrant de troubles psychologiques liés à la migration et à l’exil</t>
  </si>
  <si>
    <t>Union des Villes et Communes de Wallonie - UVCW</t>
  </si>
  <si>
    <t>AMIF-002-021</t>
  </si>
  <si>
    <t>Interactief</t>
  </si>
  <si>
    <t>OCMW Gent</t>
  </si>
  <si>
    <t>AMIF-002-044</t>
  </si>
  <si>
    <t>Move Up</t>
  </si>
  <si>
    <t>CPAS de Bruxelles</t>
  </si>
  <si>
    <t>AMIF-021-042</t>
  </si>
  <si>
    <t>Cultuursensitief werken via Mind-Spring</t>
  </si>
  <si>
    <t>CAW Oost-Vlaanderen vzw</t>
  </si>
  <si>
    <t>AMIF-021-041</t>
  </si>
  <si>
    <t xml:space="preserve">Een verhaal van, voor en naar integratie: Ondersteuning en versterking van OCMW-medewerkers als sleutelfiguren in het herkennen van psychosociale stoornissen bij vluchtelingen in Vlaanderen: een traject van deskundigheidsbevordering dat integratie en inclusie bevordert en optimaliseert.   </t>
  </si>
  <si>
    <t>Solentra - UZ Brussel</t>
  </si>
  <si>
    <t>AMIF-001-024</t>
  </si>
  <si>
    <t>Reintegration On_Top</t>
  </si>
  <si>
    <t>Caritas International VZW</t>
  </si>
  <si>
    <t>AMIF-002-046</t>
  </si>
  <si>
    <t>AMIF project OCMW Antwerpen- AMIE</t>
  </si>
  <si>
    <t xml:space="preserve">Openbaar Centrum voor Maatschappelijk Welzijn Antwerpen (OCMW Antwerpen) </t>
  </si>
  <si>
    <t>AIG</t>
  </si>
  <si>
    <t xml:space="preserve">ETIAS - Opérationnalisation du système et de l'unité ETIAS </t>
  </si>
  <si>
    <t>Nationaal Crisiscentrum / Centre de Crise National (NCCN)</t>
  </si>
  <si>
    <t>BMVI-028-059</t>
  </si>
  <si>
    <t>Ontwikkeling EES 22-24</t>
  </si>
  <si>
    <t>Belgische Federale Politie</t>
  </si>
  <si>
    <t>BMVI-030-061</t>
  </si>
  <si>
    <t>SIS II TER</t>
  </si>
  <si>
    <t>AMIF-051-062</t>
  </si>
  <si>
    <t>POD Maatschappelijke Integratie - SPP Intégration sociale</t>
  </si>
  <si>
    <t>BMVI-025-063</t>
  </si>
  <si>
    <t>Development of additional functionalities to fully implement the EU API Directive (2004)</t>
  </si>
  <si>
    <t>AMIF-036-064</t>
  </si>
  <si>
    <t>Monitoring sur les retours forcés</t>
  </si>
  <si>
    <t>BMVI-031-065</t>
  </si>
  <si>
    <t>SISII Nationale Applicaties BIS</t>
  </si>
  <si>
    <t>AMIF-072-098</t>
  </si>
  <si>
    <t xml:space="preserve">Modernization and expansion of infrastructure DVZOE </t>
  </si>
  <si>
    <t>Dienst Vreemdelingenzaken</t>
  </si>
  <si>
    <t>BMVI-035-069</t>
  </si>
  <si>
    <t>Onderhoud EES/Bordertask/ETIAS</t>
  </si>
  <si>
    <t>BMVI-037-070</t>
  </si>
  <si>
    <t>Interoperability</t>
  </si>
  <si>
    <t>AMIF-045-071</t>
  </si>
  <si>
    <t>Voertuigen RAPAT</t>
  </si>
  <si>
    <t>AMIF-002-047</t>
  </si>
  <si>
    <t>Mod'Action</t>
  </si>
  <si>
    <t>CPAS de Liège</t>
  </si>
  <si>
    <t>AMIF-002-035</t>
  </si>
  <si>
    <t>Activ'Up</t>
  </si>
  <si>
    <t>CPAS de Charleroi</t>
  </si>
  <si>
    <t>AMIF-043-072</t>
  </si>
  <si>
    <t>Verbetertraject RAPAT BIS</t>
  </si>
  <si>
    <t>BMVI-026-058</t>
  </si>
  <si>
    <t>Bordertask2MIS BIS</t>
  </si>
  <si>
    <t>BMVI-034-068</t>
  </si>
  <si>
    <t>European Travel Information and Authorisation System (ETIAS)</t>
  </si>
  <si>
    <t>AMIF-048-073</t>
  </si>
  <si>
    <t>Rapport Administratif - Administratief Verslag Information System TER (RAAVIS TER)</t>
  </si>
  <si>
    <t>AMIF-024-074</t>
  </si>
  <si>
    <t>Een Belgische programma voor hervestiging en legale trajecten voor vluchtelingen dat flexibel, kwalitatief en innovatief beantwoordt aan internationale ontwikkelingen</t>
  </si>
  <si>
    <t>Fedasil</t>
  </si>
  <si>
    <t>AMIF-042-075</t>
  </si>
  <si>
    <t>Versterking van CEAS</t>
  </si>
  <si>
    <t>CGVS</t>
  </si>
  <si>
    <t>BMVI-029-060</t>
  </si>
  <si>
    <t>Automated Border Control</t>
  </si>
  <si>
    <t>BMVI-032-066</t>
  </si>
  <si>
    <t>EUROSUR BIS FASE II</t>
  </si>
  <si>
    <t>BMVI-033-067</t>
  </si>
  <si>
    <t>EUROPEAN MARITIME SINGLE WINDOW</t>
  </si>
  <si>
    <t>AMIF-044-077</t>
  </si>
  <si>
    <t>AMIF-053-080</t>
  </si>
  <si>
    <t>Digitalisation - eMigration portail interne DPI</t>
  </si>
  <si>
    <t>AMIF-056-082</t>
  </si>
  <si>
    <t>Integrated information Platform SBE</t>
  </si>
  <si>
    <t>AMIF-050-084</t>
  </si>
  <si>
    <t>Voluntary Return coaching as an alternative to detention (OTP)</t>
  </si>
  <si>
    <t>AMIF-058-085</t>
  </si>
  <si>
    <t>Protection of fundamental rights in forced return</t>
  </si>
  <si>
    <t>AMIF-061-087</t>
  </si>
  <si>
    <t>Local reinforcement for forced return (SEFOR)</t>
  </si>
  <si>
    <t>AMIF-054-088</t>
  </si>
  <si>
    <t>Statistics Return - Operational support</t>
  </si>
  <si>
    <t>BMVI-039-090</t>
  </si>
  <si>
    <t>EU Message Broker Subcontracting</t>
  </si>
  <si>
    <t>AMIF-071-092</t>
  </si>
  <si>
    <t>Integrated approach - Supporting Return</t>
  </si>
  <si>
    <t>BMVI-038-089</t>
  </si>
  <si>
    <t>EU Message Broker Staff</t>
  </si>
  <si>
    <t>AMIF-055-081</t>
  </si>
  <si>
    <t>Digit – eMigration Legal Migration</t>
  </si>
  <si>
    <t>AMIF-063-093</t>
  </si>
  <si>
    <t xml:space="preserve">Strengthening the Voluntary Return (VR) Counseling &amp; Communication strategies in an increasingly coordinated manner </t>
  </si>
  <si>
    <t>AMIF-041-076</t>
  </si>
  <si>
    <t>Kwaliteitsproject tolken</t>
  </si>
  <si>
    <t>AMIF-057-083</t>
  </si>
  <si>
    <t>Circular Migration - DVZOE</t>
  </si>
  <si>
    <t>AMIF-060-086</t>
  </si>
  <si>
    <t>Coaching Return Process and Early Alternatives (ATD &amp; FITT)</t>
  </si>
  <si>
    <t>AMIF-046-078</t>
  </si>
  <si>
    <t xml:space="preserve">Optimization of the registration process </t>
  </si>
  <si>
    <t>AMIF-062-094</t>
  </si>
  <si>
    <t>Versterking en optimalisering van de opvang van verzoekers om internationale bescherming</t>
  </si>
  <si>
    <t>AMIF-049-091</t>
  </si>
  <si>
    <t>AMIF-047-079</t>
  </si>
  <si>
    <t>Statistics DPI - Operational support</t>
  </si>
  <si>
    <t>BMVI-027-057</t>
  </si>
  <si>
    <t>BMVI-068-095</t>
  </si>
  <si>
    <t>Smartborders DVZOE</t>
  </si>
  <si>
    <t>BMVI-069-096</t>
  </si>
  <si>
    <t>Unieke Bronnen – multidisciplinair team  biometrie</t>
  </si>
  <si>
    <t>AMIF-065-097</t>
  </si>
  <si>
    <t>Digitale platformen</t>
  </si>
  <si>
    <t>AMIF-074-099</t>
  </si>
  <si>
    <t>RECAMAS additional development</t>
  </si>
  <si>
    <t>AMIF-040-100</t>
  </si>
  <si>
    <t>Versterken van de positie van niet-begeleide minderjarige vreemdelingen</t>
  </si>
  <si>
    <t>FOD Justitie, dienst Voogdij</t>
  </si>
  <si>
    <t>ISF-077-101</t>
  </si>
  <si>
    <t>Informatieplatform - Nationaal Invalspunt</t>
  </si>
  <si>
    <t>ISF-076-102</t>
  </si>
  <si>
    <t>Accreditatie labo's TER</t>
  </si>
  <si>
    <t>ISF-081-103</t>
  </si>
  <si>
    <t>PNR - further implementation, maintenance and upgrades</t>
  </si>
  <si>
    <t>Opleidingen DG EPI inzake de strijd tegen criminaliteit, terrorisme en radicalisering</t>
  </si>
  <si>
    <t>FOD Justitie DGEPI</t>
  </si>
  <si>
    <t>ISF-090-105</t>
  </si>
  <si>
    <t>TRAQ [Trafic Analyses Qualitatives]</t>
  </si>
  <si>
    <t>Myria</t>
  </si>
  <si>
    <t>ISF-083-106</t>
  </si>
  <si>
    <t>IT systems and networks for data exchange between DNA agencies (DIS)</t>
  </si>
  <si>
    <t>Institut National de Criminalistique et de Criminologie</t>
  </si>
  <si>
    <t>ISF-085-107</t>
  </si>
  <si>
    <t>ISF-084-108</t>
  </si>
  <si>
    <t>ISF-088-109</t>
  </si>
  <si>
    <t>Protecting Brussels Critical and Crisis Centers - Fortress Light</t>
  </si>
  <si>
    <t>Politie Brussel Hoofdstad - Elsene</t>
  </si>
  <si>
    <t>ISF-075-110</t>
  </si>
  <si>
    <t>ABIS</t>
  </si>
  <si>
    <t>ISF-091-111</t>
  </si>
  <si>
    <t>Establishment of a European Network of Passenger Information Units</t>
  </si>
  <si>
    <t>ISF-086-112</t>
  </si>
  <si>
    <t>Security Incident Responder</t>
  </si>
  <si>
    <t>SPF Intérieur - Direction Générale Innovation et Solutions Digitales</t>
  </si>
  <si>
    <t>ISF-087-113</t>
  </si>
  <si>
    <t>Security API-PNR</t>
  </si>
  <si>
    <t>ISF-089-114</t>
  </si>
  <si>
    <t>EU-Action</t>
  </si>
  <si>
    <t>ISF-079-115</t>
  </si>
  <si>
    <t>AMIF-092-123</t>
  </si>
  <si>
    <t>Soutien des initiatives locales d'intégration</t>
  </si>
  <si>
    <t>Ministère de la Communauté Germanophone</t>
  </si>
  <si>
    <t>AMIF-093-124</t>
  </si>
  <si>
    <t>Werkbuddy's als schakel tussen bewoners van opvangcentra en de arbeidsmarkt.</t>
  </si>
  <si>
    <t>Stebo vzw</t>
  </si>
  <si>
    <t>Co-financing %</t>
  </si>
  <si>
    <t>Modernisering van het biometriepark</t>
  </si>
  <si>
    <t>Budget (€)</t>
  </si>
  <si>
    <t>EU Funding (€)</t>
  </si>
  <si>
    <t>ISF</t>
  </si>
  <si>
    <t>BMVI</t>
  </si>
  <si>
    <t>Oprichting van een forensic IT departement (DIN)</t>
  </si>
  <si>
    <t>Improving chemical analytical capabilities of forensic scientists to detect, investigate and dismantle clandestine synthetic drug laboratories (DRU)</t>
  </si>
  <si>
    <t>Payoke</t>
  </si>
  <si>
    <t>Resettlement pledge</t>
  </si>
  <si>
    <t>Humanitarian admission pledge</t>
  </si>
  <si>
    <t>DPI - Integrated Approach</t>
  </si>
  <si>
    <t>International Organization for Migration - Brussels CO</t>
  </si>
  <si>
    <t>Fedcom</t>
  </si>
  <si>
    <t>Niet-Fedcom</t>
  </si>
  <si>
    <t>Fedcom
Niet-Fedcom</t>
  </si>
  <si>
    <t>Start</t>
  </si>
  <si>
    <t>Einde</t>
  </si>
  <si>
    <t>Duur
(maanden)</t>
  </si>
  <si>
    <t>Inhoudelijke begeleiding AMIF-projectpromotoren federaal luik integratie</t>
  </si>
  <si>
    <t>AMIF-093-136</t>
  </si>
  <si>
    <t>Safer spaces for LGBTQIA+ asylum seekers</t>
  </si>
  <si>
    <t>Prisme</t>
  </si>
  <si>
    <t>AMIF-093-125</t>
  </si>
  <si>
    <t>Verspreiden en operationaliseren van de visie op opvang en begeleiding van kinderen en gezinnen in het opvangnetwerk</t>
  </si>
  <si>
    <t>Outiller les professionnels des centres d'accueil via une offre de formations et d’intervisions visant à renforcer la capacité du réseau en ce qui concerne l’accueil des personnes ayant des problèmes psychologiques</t>
  </si>
  <si>
    <t xml:space="preserve">TOPPSY  – Transculturele competentieversterking voor de Opvolging van Personen met een PSYchische kwetsbaarheid in het Fedasil opvangnetwerk </t>
  </si>
  <si>
    <t>Safer spaces for LGBTI+ asylum seekers</t>
  </si>
  <si>
    <t>Refugees2Work</t>
  </si>
  <si>
    <t>AMIF-093-128</t>
  </si>
  <si>
    <t>AMIF-093-130</t>
  </si>
  <si>
    <t>AMIF-093-131</t>
  </si>
  <si>
    <t>AMIF-093-135</t>
  </si>
  <si>
    <t xml:space="preserve">Odisee vzw </t>
  </si>
  <si>
    <t>Centre de Référence en Santé Mentale, CRéSaM asbl</t>
  </si>
  <si>
    <t>Hogeschool Gent</t>
  </si>
  <si>
    <t>Kliq vzw</t>
  </si>
  <si>
    <t>JobRoad ivzw</t>
  </si>
  <si>
    <t>AMIF-093-133</t>
  </si>
  <si>
    <t>MaTIAS - Machine Translation to Inform Asylum Seekers</t>
  </si>
  <si>
    <t>Universiteit Gent</t>
  </si>
  <si>
    <t>AMIF-PLEDGE-01</t>
  </si>
  <si>
    <t>AMIF-PLEDGE-02</t>
  </si>
  <si>
    <t>AMIF-094-137</t>
  </si>
  <si>
    <t>Vona – Enhancing gender-sensitive and trauma-informed victim support in Belgium</t>
  </si>
  <si>
    <t>Specific objective concerned</t>
  </si>
  <si>
    <t>Location indicator or geolocation for the operation and country concerned</t>
  </si>
  <si>
    <t xml:space="preserve">For mobile operations or operations covering several locations, the location of the beneficiary </t>
  </si>
  <si>
    <t>AMIF</t>
  </si>
  <si>
    <t xml:space="preserve">Het project heeft als doel om de positie van NBMV te versterken. Dat gebeurt in de verschillende fasen van hun traject en via verschillende doelgroepen die met NBMV in contact komen. 
1. Niet-begeleide minderjarigen: verhogen van participatie; 
2. Voogden: versterking van ondersteuning; 
3. Dienst Voogdij: het werk van de sociaal deskundigen van de dienst Voogdij versterken en optimaliseren; 
4. Partners: Zichtbaarheid van de dienst verhogen en zorgen dat alle NBMV gesignaleerd worden;
5. De verschillende doelgroepen (NBMV, voogden, externen) op de best mogelijk manier informeren aan de hand van nieuwe communicatie-initiatieven; 
6. Sterkere online communicatie verspreiding. 
</t>
  </si>
  <si>
    <t>BE</t>
  </si>
  <si>
    <t>not applicable</t>
  </si>
  <si>
    <t xml:space="preserve">De algemene doelstelling van het project is: 
Komen tot een meer structurele aanpak aangaande het kwaliteitsproces van de tolken/vertalers die op het CGVS werkzaam zijn. Dat zal gebeuren aan de hand van:
1. Het versterken en structureren van het ondersteunend kader. 
2. Het voorzien in handige tools en vormingen voor de vertalers tolken.
3. Het organiseren van periodieke intervisiesessies voor tolken inzake het effect van hun tolkwerk op hun welzijn.
4. Het uitwisselen van goede praktijken en meewerken aan de ontwikkeling van gemeenschappelijke tools in het kader van EUAA of andere internationale fora.
</t>
  </si>
  <si>
    <t xml:space="preserve">De algemene doelstellingen van het project zijn: 
1. Versterking van de interne organisatie;
2. Bijdrage aan het Gemeenschappelijk Europees Asielstelsel;
3. De ondersteuning van de solidariteits-component van het EUAA.
</t>
  </si>
  <si>
    <t xml:space="preserve">De algemene doelstellingen van het project zijn: 
1) De aanvragen printrak-eurodac voor externe partners van DVZ worden verder geautomatiseerd. 
2) Groter volume aanvragen kunnen verwerken op korte termijn, en binnen een voor de externe partners aanvaardbare termijn.
3) De wettelijk voorziene bewaartermijnen en criteria voor de vernietiging van biometrische persoonsgegevens worden op technisch vlak afgedwongen en opgevolgd.
</t>
  </si>
  <si>
    <t xml:space="preserve">De algemene doelstelling van het project is: 
Een betere aangepaste infrastructuur te kunnen bereiken, om tegemoet te komen aan de noden met betrekking tot kwetsbare groepen.
</t>
  </si>
  <si>
    <t>Dans le cadre de ce projet, l’Office des étrangers vise à améliorer la production de statistiques en matière de protection internationale et d’éloignement afin de répondre à ses obligations européennes.</t>
  </si>
  <si>
    <t>Ce projet a pour objectif d’établir des processus clairs lors de gestion de crise en matière de protection internationale et d’établir un comité de pilotage capable de prendre des décisions rapides le moment venu. Un outil de gestion de personnel sera mis à disposition du comité de pilotage pour le suivi professionnel et pour les actions à mener.</t>
  </si>
  <si>
    <t>Le projet consiste à redessiner, pour les services internes au Département Protection Internationale (DPI) et ses partenaires externes, les modes opératoires existants et implémenter de nouveaux concepts et processus pour optimiser le traitement end to end d’une demande de protection internationale d’un demandeur et éventuellement de sa famille.</t>
  </si>
  <si>
    <t xml:space="preserve">Elektronisch dossier: ontwikkeling nieuw digitaal platform voor dossierbehandeling. 
Audio-opname persoonlijk onderhoud (minderjarigen): investeren in technische infrastructuur om kwalitatief hoogstaande opnames te maken. 
Website www.asyluminbelgium.be en www.cgvs.be verdere ontwikkeling. 
Kennisplatform InSite: kennisbeheer verder versterken. 
</t>
  </si>
  <si>
    <t>SO4</t>
  </si>
  <si>
    <t>BE + third countries (probably Jordan, Lebanon, Turkey, Uganda, …)</t>
  </si>
  <si>
    <t>SO2</t>
  </si>
  <si>
    <t>Améliorer la qualité et l’accessibilité des services dédiés aux victimes de la traite des êtres humains et augmenter la capacité du personnel des 3 centres spécialisés afin de fournir un soutien et assistance spécialisés.</t>
  </si>
  <si>
    <t>BE + third countries</t>
  </si>
  <si>
    <t>SO1</t>
  </si>
  <si>
    <t>L’objectif de ce projet est de supporter les FPL (Forensic Police Laboratories) et le BIS (Biometric Identification Service) dans la mise en conformité par rapport aux exigences imposées par la norme ISO 17025 afin d’obtenir l’accréditation des FPL et du BIS. Cela concerne des investissements en matériel (achat et entretien), des formations pour le personnel et des frais imposés par la norme (par exemple : audit externe, R&amp;D,…).</t>
  </si>
  <si>
    <t>L’objectif général du projet est de collecter, stocker et exploiter des données biométrique à des fins d’identification d’individus et de résolution d’enquêtes judiciaires. Le système ABIS (Automated Biometric Identification System) contribuera à la collaboration efficiente entre les différentes instances opérationnelles et judiciaire nationales et internationales, permettant de faciliter la résolution des enquêtes, notamment dans le cadre de la mondialisation de la criminalité et l'internationalisation de la lutte contre la criminalité qui en découle.</t>
  </si>
  <si>
    <t>Ce projet vise à faire du PCN/NIP (nationaal invalspunt) une plateforme d'information intégrée modernisée dans laquelle les trois flux d'information - administratif (DAO), judiciaire (DJO) et international (CGI-SPOC) - sont gérés de manière performante, même en cas de crise. Les objectifs spécifiques du projet sont l’amélioration de l’efficacité opérationnelle et l’amélioration du suivi tactique.</t>
  </si>
  <si>
    <t xml:space="preserve">De algemene doelstelling van het project is de aanpak van radicalisering binnen de gevangenis door de optimalisatie van risicotaxatie en de preventie druggebruik en drugbehandeling binnen de gevangenis. Het project beoogt de versterking van de competenties van het gevangenispersoneel in deze problematiek door middel van diverse opleidingsacties. </t>
  </si>
  <si>
    <t>SO3</t>
  </si>
  <si>
    <t>De algemene doelstelling van het project is het blijven voldoen aan de verplichtingen van de PNR-richtlijn door de systemen voor de verzameling, opslag en analyse van PNR-gegevens te onderhouden. De focus ligt op het garanderen van noodzakelijke upgrades/updates van technische systemen en de ontwikkeling van functionaliteiten voorzien in het kader van de richtlijn.</t>
  </si>
  <si>
    <t>De algemene doelstelling van het project is de aankoop van een aangepaste afstappingswagen, wetenschappelijke apparatuur en veiligheidsmateriaal waardoor illegale drug productieplaatsen op een veilige manier ontmanteld kunnen worden; gerichte staalnames en preliminaire analyses ter plaatste uitgevoerd kunnen worden; bijstand verleend kan worden bij onderzoek van opslagplaatsen van chemicaliën, sluikstorten van afvalstoffen en illegale productieplaatsen in opbouw; de productiemethode en productiecapaciteit bepaald kunnen worden door identificatie van de stalen; en capaciteits- en opbrengstberekeningen uitgevoerd kunnen worden om het wederrechtelijk vermogen te bepalen.</t>
  </si>
  <si>
    <t>L’objectif général du projet est l'élaboration de plans de sécurité informatique (évaluations des risques de l'UE), d'évaluations d'impact sur la protection des données (DPIA) et de leurs mises à jour annuelles, et/ou d'études de faisabilité avant l'utilisation uniforme de données sensibles via un stockage informatique sécurisé, par exemple dans le contexte du Visa information System (VIS), du Extry-Exit System (EES), d'ETIAS, du Passenger Name Record (PNR), de sBMS, etc.</t>
  </si>
  <si>
    <t xml:space="preserve">L’objectif général du projet est de à mettre en œuvre les recommandations du COC/Comité I et concerne les activités suivantes :
- l'implémentation d'une sécurité pour l'application Beltrip
- la sécurisation de l'infrastructure
- une gestion contrôlée des accès des utilisateurs et des utilisateurs privilégiés 
- le suivi opérationnel des systèmes mis en place
</t>
  </si>
  <si>
    <t xml:space="preserve">De algemene doelstelling van het project is de oprichting van een afdeling digitale IT – cybercrime om de magistratuur en politiediensten waar mogelijk bijkomend en complementair te ondersteunen. </t>
  </si>
  <si>
    <t xml:space="preserve">De algemene doelstelling van het project is het bouwen van een totaalconcept voor de beveiliging van de kritieke instellingen in Brussel, namelijk de Europese wijk en de veiligheidswijk in het centrum. Het betreft de ontwikkeling van permanente of semipermanente, modulaire technologische zuilen die wél of niet zichtbaar in de stadsomgeving kunnen verwerkt worden. Het doel is te komen naar een totaalintegratie van aparte veiligheidscomponenten- en tools die samen één geheel vormen: een ‘toren’ die modulair kan uitgerust worden naargelang de noden en behoeften op basis van de risicotaxatie, de plaats, de dreiging en de operationele doelstellingen. </t>
  </si>
  <si>
    <t xml:space="preserve">L’objectif général du projet est d’établir une plateforme de gestion d’opérations au niveau des unités spéciales opérationnel et compatible et d’améliorer la mise à disposition des informations. </t>
  </si>
  <si>
    <t>De algemene doelstelling van het project is de strijd tegen mensensmokkel te bevorderen aan de hand van kwalitatief onderzoek naar de profielen van gesmokkelde personen en hun contacten met eerstelijnsdiensten.</t>
  </si>
  <si>
    <t>L’objectif général du projet est d’améliorer l’efficacité de l’échange de données ADN et de garantir la sécurité de ces échanges, par l’amélioration, la rationalisation, l’interopérabilité ou la mise en place de (nouveaux) systèmes de communication efficaces et sécurisés entre les services impliqués aux différentes étapes de ces échanges d’information au niveau belge et européen, le but étant de faciliter la communication entre services au niveau belge (INCC-DIS/CNA-PF/CGI-PolFed) et d’accélérer par conséquent la réponse fournie aux EM signataires de Prüm.</t>
  </si>
  <si>
    <t xml:space="preserve">De algemene doelstelling van het project is tegemoet te komen aan de behoefte om de coördinatie en samenwerking tussen de verschillende EU-lidstaten op het gebied van ‘travel data’. te bevorderen, te verbeteren en te vergroten. Het project beoogt de coördinatie van strategische activiteiten en operationele uitwisseling op vlak van criminele fenomenen die van belang zijn voor meer dan één lidstaat. </t>
  </si>
  <si>
    <t>Favoriser l’insertion des personnes étrangères issues de pays tiers émargeant au CPAS par la mise en place d’un dispositif d’activation sociale concrétisé par, notamment, un module d’insertion sociale qui comprend des ateliers collectifs d’insertion autour de thématiques diverses et variées.</t>
  </si>
  <si>
    <t>Kwetsbare en laagtaalvaardige derdelanders bij OCMW Gent via een specifieke aanvullende dienstverlening  in de maatschappij te integreren, sociaal te activeren en uiteindelijk, indien mogelijk, een opstap te bieden naar een vervolgtraject naar werk.  Dit aan de hand van verschillende modules (zie indicatoren). Er wordt gewerkt vanuit de principes van maatwerk, op basis van de mogelijkheden en noden van een deelnemer op een bepaald moment.</t>
  </si>
  <si>
    <t>L’objectif général du projet est de dispenser des modules collectifs dans le cadre de pré-trajets d'activation à destination de ressortissants de pays tiers bénéficiaires du CPAS de la Ville de Bruxelles et éloignés du marché de l'emploi. La finalité de ces modules est d'aider les personnes du groupe cible à sortir de leur état passif par l'acquisition d'une autonomie utile pour l’ensemble de leurs démarches en vue de leur émancipation sociale, tout en en leur permettant également, en fonction de leur situation, de remettre en place un projet professionnel.</t>
  </si>
  <si>
    <t xml:space="preserve">Het geven van collectieve en individuele begeleiding aan derdelanders die cliënt zijn bij het OCMW van Antwerpen, met focus op verschillende levensdomeinen.  Bedoeling is dat de deelnemers na afloop van het project beter geïntegreerd zijn in de samenleving. </t>
  </si>
  <si>
    <t>Améliorer l'intégration des ressortissants des pays tiers et bénéficiant de l'aide sociale du CPAS en leur proposant une approche globale alliant des actions individuelles et collectives.</t>
  </si>
  <si>
    <t>L’objectif général du projet est d’offrir un programme de formations spécifiques qui est adapté à des travailleurs sociaux des CPAS bruxellois et wallons ainsi qu’aux travailleurs sociaux du milieu associatif en charge de personnes primo-arrivantes souffrant de troubles de santé mentale liés à l’exil et à la migration</t>
  </si>
  <si>
    <t>Sociaal werkers van OCMW’s van Vlaanderen, Brussel en Wallonië de nodige kennis aanreiken om vanuit een cultuursensitieve benadering de psychosociale problemen van vluchtelingen te (h)erkennen en hen toe te leiden naar een passende hulpverlening zodat integreren in de samenleving mogelijk is.</t>
  </si>
  <si>
    <t>De algemene doelstelling van het project is de ondersteuning en de versterking van sociaal werkers als sleutelfiguren in het herkennen van psychosociale stoornissen bij vluchtelingen in Vlaanderen. Het project gaat bijdragen tot : 1. een goede mentale gezondheid van vluchtelingen die een goede integratie in onze samenleving bevordert, het risico op armoede vermindert en zo een vicieuze cirkel doorbreekt &amp; 2. Het welbevinden en de jobtevredenheid van maatschappelijk werkers bevorderen door hen te ondersteunen om hun werk efficiënt en kwaliteitsvol te kunnen doen.</t>
  </si>
  <si>
    <t>POD MI wil verder bouwen op de ervaringen die zijn opgedaan onder het vorige AMIF-programma 2014-2021. Enerzijds door meer in te zetten op de inhoudelijke projectvoorbereidingen en anderzijds door te blijven investeren in de inhoudelijke projectopvolgingen. De inhoudelijke projectvoorbereiding heeft als doelstelling nieuwe potentiële projectindieners voldoende te informeren om inhoudelijk een kwalitatief projectvoorstel in te dienen (vooral in 2022). Door inhoudelijke projectopvolging beoogt men om alle expertise opgedaan in de AMIF-projecten doorheen het nieuwe programma te centraliseren en maximaal te verspreiden.</t>
  </si>
  <si>
    <t>L’objectif général du projet est d’améliorer l’intégration au niveau local à l’aide des coordinateurs locaux d’intégration. Grâce à une meilleure coordination locale, la CG souhaite réaliser une intégration efficace et adaptée aux besoins différents selon le niveau local et souhaite promouvoir la coexistence pacifique et harmonieuse de plusieurs communautés culturelles. Les quatre objectifs principaux visés par le projet sont : renforcer la politique d’intégration dans la Communauté germanophone, mobiliser les communes dans les affaires d’intégration par les coordinateurs d’intégration, améliorer les engagements sociaux entre notre société et les personnes des pays tiers &amp; partager et promouvoir les valeurs européennes telles que le respect, la compréhension mutuelle et la tolérance, mais aussi sensibiliser aux valeurs des différentes cultures afin de parvenir à une vie en commun en paix.</t>
  </si>
  <si>
    <t>Fund</t>
  </si>
  <si>
    <t>De algemene doelstelling van het project is het voorzien in de financiële ondersteuning voor interne staff die nodig zijn voor implementeren, monitoren en onderhouden van de systemen die via de Message Broker met de centrale Europese componenten verbonden worden. Het project is een aanvulling op het project ‘EU Message Broker Subcontracting’, de twee projecten complementeren elkaar qua nodige kostenposten.</t>
  </si>
  <si>
    <t>De algemene doelstelling van het project is het aan elkaar koppelen van de verschillende Europese informatiesystemen. Parallel aan de invoering van EES en ETIAS worden het VIS (Visum Informatie Systeem) en het SIS (Schengen Informatie Systeem) ge-upgradet. Daarnaast wordt ook EURODAC (Databank met dactyloscopische data van vluchtelingen, asielzoekers enz.) hervormd en wordt ECRIS-TCN (European Criminal Records Information System for TCN) verder uitgebouwd.</t>
  </si>
  <si>
    <t>De algemene doelstelling van het project is de verdere ontwikkeling van ETIAS op BE niveau opdat de Belgische nationale ETIAS eenheid tijdig operationeel is, alsook de koppeling op het niveau v/d Federale Politie van het ETIAS-systeem aan het EES-systeem d.m.v. integratie in Bordertask.</t>
  </si>
  <si>
    <t>De algemene doelstelling van het project is voorzien in de financiële ondersteuning voor onder-aanneming inzake de onderhoudscontracten en de externe consultants die nodig zijn voor implementeren, monitoren en onderhouden van de systemen die via de Message Broker met de centrale Europese componenten verbonden worden. Het project is een aanvulling op het project ‘EU Message Broker Staff’, de twee projecten complementeren elkaar qua nodige kostenposten.</t>
  </si>
  <si>
    <t>De algemene doelstelling van het project is het verzekeren van het structureel onderhoud van de EES, ETIAS en BORDERTASK systemen opdat deze 24/7 operationeel zijn.</t>
  </si>
  <si>
    <t xml:space="preserve">De algemene doelstelling van het project is het herschrijven van de connector voor de verbinding van het Belgische MSW-systeem en deze te vervangen door een nieuwe moderne web-service om aansluiting op het Europees maritiem éénloketsysteem (EMSWe) volgens Verordening (EU) 2019/1239 te kunnen realiseren. </t>
  </si>
  <si>
    <t xml:space="preserve">De algemene doelstelling van het project is de tijdige implementatie van de EU Verordening 2017/2226 van het Europees Parlement en de Raad van 30/11/2017 op het niveau van de Belgische Federale Politie. Hiervoor dient de Federale Politie de nodige ICT-ontwikkelingen uit te voeren en de relevante nationale systemen aan te passen. Voorliggend project biedt een antwoord op deze behoefte en voorziet in deze noodzakelijke ontwikkelingen. </t>
  </si>
  <si>
    <t xml:space="preserve">De algemene doelstelling van het project is de verdere implementatie van de nieuwe SIS-verordeningen op nationaal niveau. Hiervoor dienen de nodige ICT-ontwikkelingen die reeds onder ISF Borders werden gestart te worden verdergezet. De uit te voeren ICT-ontwikkelingen houden aanpassingen aan verschillende nationale systemen in, zoals: - functionele en technische aanpassingen aan de nationale kopie SIS (NSIS); -  functionele en technische aanpassingen aan diverse nationale politie applicaties (ANG, KIK enz.). </t>
  </si>
  <si>
    <t>De algemene doelstelling van het project is het voorzien in de volledige omzetting van de API Richtlijn, en dit door:
- Assurer une interconnexion sécurisée pour la transmission des données émanant de matchs API au sein du BelPIU vers les postes frontières.
- Assurer l’opérationnalisation du chapitre 11 de la loi PNR belge.
Het project is gericht op de verwerking van de API-gegevens binnen de scope van illegale immigratie en grenscontrole.</t>
  </si>
  <si>
    <t>De algemene doelstelling van het project is het verzekeren van een permanent functioneren van het nationaal SIS II-systeem (N.SIS II) door aan adaptief onderhoud te doen. Om dit te kunnen bewerkstelligen, dient de Federale Politie over opgeleid en gekwalificeerd ICT-personeel te beschikken. Daarnaast dient er ook een 24/7 bijstand te worden gerealiseerd.</t>
  </si>
  <si>
    <t>De algemene doelstelling van het project is de verderzetting van de creatie van een Border Management Information System (een datawarehouse), en dit met het oog op opstellen van rapporten over de verschillende activiteiten en het verzekeren van een betere business intelligence en monitoring.</t>
  </si>
  <si>
    <t>De algemene doelstelling van het project is de installatie van e-gates op de luchthaven van Gosselies en het station Brussel-Zuid. Daarenboven zal er ook geopteerd worden om de e-gates op de nationale luchthaven te laten vervangen. Concreet voorziet dit project in de aankoop van 40 e-gates. Afhankelijk van het moment van installatie zal het project ook voorzien in het onderhoud van de e-gates.</t>
  </si>
  <si>
    <t>L’objectif général du projet est d’assurer l’opérationnalité de l’unité ETIAS dans les temps impartis par l’UE. Ce projet se place dans la lignée des projets ISF-B-32-04 et ISF-B-49-01. Le projet ETIAS a accumulé un retard important au niveau européen et les objectifs non atteints dans leur intégralité sous le projet ISF-B-49-01 seront finalisés sous cette phase-ci, notamment les objectifs en matière de développement et testings des systèmes ou de la mise en place des connexions aux systèmes connexes.</t>
  </si>
  <si>
    <t xml:space="preserve">De algemene doelstelling van het project is het in regel stellen van de Federale Politie met de nieuwe bepalingen rond EUROSUR. Deze zijn immers gewijzigd door de EBCGA Verordening (de nieuwe Frontex Verordening), waar de EUROSUR werking volledig is in op genomen. De eerste fase van het project werd reeds gestart met middelen uit de nationale enveloppe ISF Borders. Een verdere uitwerking van het project is echter noodzakelijk. </t>
  </si>
  <si>
    <t>De algemene doelstelling van het project is het voorzien in de ontwikkeling en implementatie van een Smart Borders applicatie (front-end en back-end) voor de DVZ die het mogelijk maakt om te werken met de Europese Smart Borders databanken (Entry/Exit system (EES), Visa Information System (VIS), European Travel Information &amp; Authorization System (ETIAS), Schengen Information System (SIS) en Eurodac).</t>
  </si>
  <si>
    <t>De algemene doelstelling van het project is het voorzien in de oprichting van een multidisciplinair team biometrie, samengesteld uit experten van DVZ en de directie ICT. De nood hiervoor vloeit voortuit het feit dat in het kader van de Europese databanken Smart Borders meer en meer technische expertise wordt gevraagd inzake biometrie. Er zijn heden ten dage bovendien geen onafhankelijke experten raadpleegbaar binnen de DVZ, noch binnen de dienst ICT om hier een ten gronde advies in te kunnen verstrekken.</t>
  </si>
  <si>
    <t>Het hoofddoel van het project is de versterking en verbreding van de individuele re-integratieondersteuning, alsook de versterking van de capaciteiten van zowel de terugkeerconsulenten in België als de lokale partnerorganisaties in de landen van herkomst.</t>
  </si>
  <si>
    <t xml:space="preserve">The project will focus on improving returnees’ confidence and resilience, social and economic capital and skills set, and on supporting returnees in reaching levels of economic self-sufficiency, psychosocial wellbeing, and social stability within their families or communities.
The project will facilitate capacity building of the designated focal points in the above-mentioned priority countries as well as AVRR stakeholders in Belgium, whilst taking on a multi-stakeholder approach.
</t>
  </si>
  <si>
    <t xml:space="preserve">Met dit project wil de Dienst Vreemdelingenzaken inzetten op vrijwillige terugkeer vanuit het opvangnetwerk via aanklampende coaching en ondersteuning van de vreemdeling bij zijn terugkeertraject.  </t>
  </si>
  <si>
    <t xml:space="preserve">1. Verbeteren van het bereik, de begeleiding en de ondersteuning van de doelgroep op het terrein; zowel verzoekers internationale bescherming als mensen zonder wettig verblijf
2. Versterken van de re-integratiesteun: het sociaal programma verder uitbouwen met re-integratie op maat en extra aandacht voor kwetsbaarheden; 
3. Bevorderen van nationale en internationale samenwerking via de versterking van partnerschappen met instanties en organisaties die actief zijn op het domein van Vrijwillige Terugkeer of begeleiding van de doelgroep
4. Verhogen van de kwaliteit van het terugkeerprogramma door maximaal in te zetten op monitoring en evaluation van bestaande beheersprocessen en ondersteuningsaanbod.
</t>
  </si>
  <si>
    <t xml:space="preserve">Le monitoring des retours forcés. Le développement structurel et le renforcement d’un mécanisme de suivi et de contrôle indépendant, transparent et démocratique sont l’aboutissement d’une politique de retour humaine dans laquelle le respect des droits de l’homme est une question clé.» </t>
  </si>
  <si>
    <t>Creatie van een netwerk aan coaches in Limburg. Deze coaches maken de brug tussen de bewoners/opvangcentra enerzijds en het werkveld anderzijds. De methodiek werd reeds getest en positief beoordeeld</t>
  </si>
  <si>
    <t>Ondersteunen van het opvangnetwerk bij de ontwikkeling van de nodige competenties en te voorzien van een opvolgingstool om personen met een psychische kwetsbaarheid op een transculturele en systematische wijze op te volgen. Dit gebeurt via de ontwikkeling van een e-learning platform waarop een vormingspakket en opvolgingstool wordt aangeboden</t>
  </si>
  <si>
    <t>Structurele kwetsbaarheid van LGBTQIA+-personen in opvangstructuren tegengaan door de opvangcentra nodige tools en expertise aan te reiken en door te werken aan de houding van medebewoners ten aanzien van LGBTQIA+-personen</t>
  </si>
  <si>
    <t>Lutter contre la vulnérabilité structurelle des personnes LGBTQIA+ dans les structures d'hébergement en fournissant aux refuges les outils et l'expertise nécessaires et en travaillant sur les attitudes des autres résidents envers les personnes LGBTQIA+.</t>
  </si>
  <si>
    <t>Ontwikkelen van een tool (open source prototype) die tekstberichten vertaalt en doorstuurt via een bestaand berichtensysteem (sms, Whatsapp, Signal, Telegram). De boodschappen zullen verstuurd worden in 20 talen (dezelfde als Fedasil Info + Koerdisch/Kurmanci, Dari en Oekraïens). Boodschappen zullen in NL/FR/ENG ingegeven kunnen worden en vanuit ofwel specifiek geheugen (voor herhaalde boodschappen) ofwel vanuit vertaaldienst (bv. Google Translate) vertaald worden.</t>
  </si>
  <si>
    <t>In het kader van het project zal een beleidsadviseur tewerkgesteld worden die zal werken aan een uniform proces inzake verwijderingen voor heel de LPA. De beleidsmedewerker zal als verbindingsfiguur tussen de directie en het personeel van de verwijderingen fungeren en zal op deze manier een beleidsmatige ondersteuning kunnen bieden op het terrein.</t>
  </si>
  <si>
    <t>Met het project wil de Belgische Federale Politie 5 nieuwe voertuigen aankopen om verwijderingsopdrachten te kunnen uitvoeren.</t>
  </si>
  <si>
    <t>Het verbeteren van de applicatie RAAVIS/iRAAVIS, die gebruikt wordt door de Belgische Federale Politie om te controleren op eventuele onregelmatige verblijven, zowel aan de grens als op het Belgisch grondgebied. De verbetering zal gebeuren aan de hand van 4 deelprojecten: (1) evolutie naar een Client-Server applicatie, (2) MENA project voor versnelde informatieoverdracht naar de Dienst Voogdij van de FOD Justitie, (3) integratie databank verwijderingen in RAAVIS, (4) SIS Recast.</t>
  </si>
  <si>
    <t>Personen en families op een zo humaan mogelijke manier op te vangen, begeleiden bij de terugkeer en mogelijk herintegratie in het land van herkomst te bewerkstelligen: ­        ICAM-coaches van de afdeling ATD zullen zorgen voor een intensieve begeleiding met het oog op een duurzaam toekomstperspectief. Er zal ook ingezet worden op samenwerking en kennisdeling met de verschillende interne en externe partners.</t>
  </si>
  <si>
    <t>Het verbeteren van de relaties tussen DVZ en de lokale partners (centrumsteden) door de plaatsing van liaisons bij lokale besturen. Hierdoor verwacht men ook de relatie met de migranten te verbeteren en de terugkeerprocedures te optimaliseren.</t>
  </si>
  <si>
    <t>Het project heeft tot doel 7 personeelsleden aan te werven gespecialiseerd in het beheer van infrastructuur. Zij moeten de gespecialiseerde follow-up, het beheer, en coördinatie verzekeren van de bouw van 4 detentiecentra, van de infrastructuur van de ICAM-coaches (gespreksruimtes), van de woonunits (renovatie, vernieuwing en aanpassing van bestaande units + inrichting van nieuwe units). Samenwerking met de Regie der Gebouwen staat centraal in dit project.</t>
  </si>
  <si>
    <t>AMIF-93-XXX</t>
  </si>
  <si>
    <t>Amonsoli</t>
  </si>
  <si>
    <t>Maison de l'initiative citoyenne</t>
  </si>
  <si>
    <t>Chanc'emploi</t>
  </si>
  <si>
    <t>KULeuven</t>
  </si>
  <si>
    <t xml:space="preserve">Refuge - Uitbouw van een leefgroepwerking crisisbehandeling voor minderjarige vluchtelingen </t>
  </si>
  <si>
    <t>AMIF-093-129</t>
  </si>
  <si>
    <t>AMIF-093-132</t>
  </si>
  <si>
    <t>Refu Interim</t>
  </si>
  <si>
    <t>Vol Potentieel</t>
  </si>
  <si>
    <t>AMIF-093-127</t>
  </si>
  <si>
    <t>Réso asbl</t>
  </si>
  <si>
    <t>Naar een veerkrachtig en helend opvangnetwerk: een federaal (crisis)aanbod voor ondersteuning van het opvangnetwerk in de zorg voor de bewoners door deskundigheidbevordering en een complementair ambulant aanbod met mobiele psychologen in Regio Zuid.</t>
  </si>
  <si>
    <t>AMIF-093-134</t>
  </si>
  <si>
    <t>Passerelle-santé : Mena+</t>
  </si>
  <si>
    <t>Stics</t>
  </si>
  <si>
    <t>AMIF-093-126</t>
  </si>
  <si>
    <r>
      <t xml:space="preserve">Purpose of the operation and its expected or actual achievements
</t>
    </r>
    <r>
      <rPr>
        <b/>
        <i/>
        <sz val="10"/>
        <color rgb="FFFF0000"/>
        <rFont val="Calibri"/>
        <family val="2"/>
        <scheme val="minor"/>
      </rPr>
      <t>(= objectifs indiqués dans AM/MB)</t>
    </r>
  </si>
  <si>
    <t>· De operationele processen voor de hele hervestigingsketen, van selectie tot begeleiding bij de overgang naar integratie, en andere mogelijke legale trajecten, worden op efficiënte en flexibele manier ontwikkeld, uitgevoerd en voortdurend verbeterd, naargelang van de ontwikkeling van de quota.
· De coördinerende rol van Fedasil en het CGVS en de operationele samenwerking op nationaal, Europees of internationaal niveau wordt geconsolideerd en versterkt. ·        Fedasil en het CGVS volgen de ontwikkelingen op Europees/internationaal niveau proactief op en deze worden geïntegreerd op nationaal niveau en resulteren in vernieuwende voorstellen of nieuwe initiatieven op het gebied van asiel en/of opvang op Belgisch niveau of in derde landen.</t>
  </si>
  <si>
    <r>
      <t>­</t>
    </r>
    <r>
      <rPr>
        <sz val="9"/>
        <color theme="1"/>
        <rFont val="Times New Roman"/>
        <family val="1"/>
      </rPr>
      <t> </t>
    </r>
    <r>
      <rPr>
        <sz val="9"/>
        <color theme="1"/>
        <rFont val="Calibri"/>
        <family val="2"/>
        <scheme val="minor"/>
      </rPr>
      <t>De verhoging van de bescherming van de rechten van migranten;
­ De ondersteuning van de identificatieprocessen; 
­ De verhoging van de kwaliteit van beslissingen;</t>
    </r>
  </si>
  <si>
    <r>
      <t>­</t>
    </r>
    <r>
      <rPr>
        <sz val="9"/>
        <color theme="1"/>
        <rFont val="Times New Roman"/>
        <family val="1"/>
      </rPr>
      <t> </t>
    </r>
    <r>
      <rPr>
        <sz val="9"/>
        <color theme="1"/>
        <rFont val="Calibri"/>
        <family val="2"/>
        <scheme val="minor"/>
      </rPr>
      <t>De terugkeer verhogen en in humane omstandigheden laten verlopen door een gerichte ondersteuning van bepaalde terugkeerprocessen (bij beslissingen, samenwerking met autoriteiten van landen van herkomst, via technische bijstand);
­ Ondersteuning van kwetsbare personen (tijdens opvang, via begeleiding en re-integratie) en monitoring na terugkeer.</t>
    </r>
  </si>
  <si>
    <t>Drie inhoudelijke lijnen: 
(1) Verdere uitrol van bestaande vormingspakket + ontwikkeling van drie nieuwe verdiepende modules (rond omgaan met seksueel en cybergeweld of peer-to-peer violence) + hoe informeren en participeren op maat;
(2) ontwikkeling van analyse-instrumenten om huidige situatie in centra te screenen en verbeterpunten opstellen + begeleiden van de centra in de verandertrajecten hier naartoe;
(3) Aanbod van proces-begeleiding van personeelteams naar operationaliseren van de kindvisie.</t>
  </si>
  <si>
    <t>Het opzetten van de terugkeermodule van eMigration volgens het Model RECAMAS van Frontex. Er worden verbeteringen beoogd in de meerdere domeinen. Daarnaast zal er voor een aantal mobiele toepassingen ook de nodige hardware aangekondigd moeten worden.</t>
  </si>
  <si>
    <t>4 axes : 1) Module de formation (de base) reprenant les bases de la santé mentale, du trauma et de l'interculturalité;
2) Soutien individualisé;
3)Formations spécifiques  prenant appui sur les questions et enjeux récurrents repérés lors des formations de base et des soutiens individualisés; 
4)Support pédagogique, axé sur l'expérience et les leçons/messages clés des 3 premiers axes</t>
  </si>
  <si>
    <t>Koppelen van centra en bewoners aan werkgevers: 
(1) Voorbereidende fase: Zowel de opvangcentra als werkgevers in de buurt worden gestimuleerd om in het project in te stappen;
(2) Matchmaking: Bewoners worden geïnformeerd over de mogelijkheden, er wordt een matching georganiseerd waarna bewoners de mogelijkheid krijgen om te solliciteren;
(3) Nazorgtraject: zowel voor bewoners die geselecteerd worden als voor bewoners waarvoor geen match mogelijk is.</t>
  </si>
  <si>
    <t>Aide aux demandeurs de protection internationale ayant des troubles psychologiques et ou psychiatriques</t>
  </si>
  <si>
    <t>Avec ce projet, l’Office des Étrangers se concentre sur l'analyse des données relatives aux trafiquants d'êtres humains à long terme, et il est donc important d'informer les autorités européennes (FRONTEX, EASO, Eurostat). L’Office souhaite ici recruter 2 collaborateurs de projet, afin de:
1.      Participer au développement de l'entrepôt de données (DWH) intégré à la nouvelle base de données du département de l'immigration (eMigration, anciennement EVIBEL NG);
2.      interroger ce DWH afin d'extraire et de traiter des données pour répondre aux besoins statistiques européens et;
3.      analyser et présenter ces données extraites du DWH pour les diffuser et répondre aux exigences statistiques européennes.</t>
  </si>
  <si>
    <t>PLEDGE</t>
  </si>
  <si>
    <t>BMVI-103-001</t>
  </si>
  <si>
    <t>IO Border Impact Analysis</t>
  </si>
  <si>
    <t>L’objectif général du projet est de guider une analyse fonctionnelle en étroite collaboration avec la Police fédérale et avec le support de ressources externes, afin d’établir un plan de mise en place des nouveaux processus opérationnels d’application aux frontières dès l’entrée en vigueur de l’IO.</t>
  </si>
  <si>
    <t>BMVI-104-001</t>
  </si>
  <si>
    <t>e-Learning Smart Borders</t>
  </si>
  <si>
    <t>De algemene doelstelling van het project is: De creatie van een algemeen opleidingsplatform rond Smart Borders binnen een bestaande omgeving (e-learning-platform van de FOD BOSA) die de mogelijkheid geeft aan diverse noden tegemoet te komen.</t>
  </si>
  <si>
    <t>AMIF-PLEDGE-03</t>
  </si>
  <si>
    <t>AMIF-PLEDGE-04</t>
  </si>
  <si>
    <t>AMIF 100-001</t>
  </si>
  <si>
    <t>AMIF 100-003</t>
  </si>
  <si>
    <t>AMIF 100-004</t>
  </si>
  <si>
    <t>Struggles</t>
  </si>
  <si>
    <t>Oranjehuis</t>
  </si>
  <si>
    <t>Thomas More</t>
  </si>
  <si>
    <t>Bruggen Bouwen: een onderzoek naar interculturele bemiddeling in de vluchtelingenopvang. Visie en vormingsaanpak voor de inzet van interculturele bemiddelaars bij Fedasil.</t>
  </si>
  <si>
    <t>Touch Base (TB²)</t>
  </si>
  <si>
    <t>Duurzaam samen. Basisleef-en werkklimaat als fundament voor conflictpreventie, -beheersing en -aanpak</t>
  </si>
  <si>
    <t>Het doel is om de inzet en effectiviteit van interculturele bemiddelaars in de opvangcentra van Fedasil te optimaliseren, teneinde een zo goed mogelijke integratie van vluchtelingen binnen de centra te bewerkstelligen en een juiste doorverwijzing te verzekeren.</t>
  </si>
  <si>
    <t>Tb² organiseert korte, herstelgerichte time-out trajecten, die een aanvulling vormen op het bestaand aanbod voor minderjarigen. Elk traject biedt een oplossing voor deelnemer om escalatie en/of sanctie te voorkomen of is een middel om de de-escaleren. De deelnemers krijgen de mogelijkheid om in een onafhankelijke neutrale plaats te landen en zich voor te bereiden op herstel.</t>
  </si>
  <si>
    <t>In het samenleven in de centra doen er zich conflicten voor, die tot verlies van effect van inzet en energie, kwetsuren en soms verwijdering leiden. Een aantal van deze conflicten en bijgevolg de negatieve impact ervan op medewerkers en bewoners in de centra kunnen voorkomen worden en/ of duurzaam aangepakt worden, waardoor de energie in een positieve flow (opnieuw) kan (blijven) stromen. Dit project focust op 3 luiken: 1) het basisleef- en werkklimaat, 2) conflictbeheersing en 3) het verder doorgedreven herstelgericht aanpakken van conflicten in het samenleven/ samenwerken.</t>
  </si>
  <si>
    <t>AMIF-101-001</t>
  </si>
  <si>
    <t>AMIF-101-002</t>
  </si>
  <si>
    <t>AMIF-101-003</t>
  </si>
  <si>
    <t>Diver'City</t>
  </si>
  <si>
    <t>SING, Sociale Integratie van Nieuwkomers in Genk</t>
  </si>
  <si>
    <t>PIPA (Participation et Intégration Primo-arrivants)</t>
  </si>
  <si>
    <t>OCMW Genk</t>
  </si>
  <si>
    <t>CPAS de la Ville de Binche</t>
  </si>
  <si>
    <t>CPAS d'Anderlecht</t>
  </si>
  <si>
    <t>L’objectif général du projet est de favoriser l’activation sociale des personnes étrangères émargeant au CPAS par la mise en place d’un dispositif axé à la fois sur l’accompagnement individuel (répondre à des problématiques, projet individualisé) et sur des activités collectives. Face aux problèmes rencontrés, la participation au projet permettra aux personnes étrangères de sortir de leur isolement, d’améliorer leur image d’elles-mêmes, d’avoir accès aux droits auxquels elles peuvent prétendre, de participer à la vie sociale et culturelle de leur commune et, pour certaines d’entre elles, de mettre en place des balises, des repères pour envisager ultérieurement une insertion socioprofessionnelle.</t>
  </si>
  <si>
    <t>De algemene doelstelling van het project is om de integratie en sociale activering van kwetsbare en laagtaalvaardige derdelanders via een specifieke en aanvullende begeleiding te bevorderen. Door de begeleiding en ondersteuning in het project worden de (sociale) vaardigheden van de deelnemers versterkt. Aan het einde van het traject voelen deelnemers zich gehoord en hebben zij hun ervaringen kunnen delen met elkaar. Het is bovendien de bedoeling dat zij maatschappelijke kennis hebben opgedaan die ze in het dagdagelijkse leven kunnen gebruiken en weten bij wie ze terecht kunnen voor vragen. Het project draagt bij tot het doorbreken van het sociaal isolement van deelnemers, biedt mogelijkheden tot het uitbreiden van het sociaal netwerk en ondersteunt bij het nemen van stappen rond sociaal maatschappelijke activering.</t>
  </si>
  <si>
    <t>Les deux objectifs généraux du projet sont d’une part, la création au sein du service PAS (Participation et Activation Sociale) d’un pôle «Primo-arrivants» en support aux assistants sociaux et d’autre part, d’assurer l’activation sociale des primo-arrivants demandeurs d’aide sociale, les accompagner vers l’autonomie en toute sa diversité.</t>
  </si>
  <si>
    <t>AMIF-106-001</t>
  </si>
  <si>
    <t>AMIF-106-002</t>
  </si>
  <si>
    <t>AMIF-106-003</t>
  </si>
  <si>
    <t>Cultuursensitief aan de slag!</t>
  </si>
  <si>
    <t>Een verhaal van, voor en naar integratie: Ondersteuning en versterking van OCMW’s en partnerorganisaties in Vlaanderen in het herkennen van psychosociale stoornissen bij nieuwkomers uit derde landen: een traject van deskundigheidsbevordering dat integratie en inclusie bevordert en optimaliseert.</t>
  </si>
  <si>
    <t>Horizons Solidaires: Renforcement des compétences pour l'accompagnement des personnes étrangères dans les CPAS wallons et bruxellois francophones et le secteur associatif</t>
  </si>
  <si>
    <t>AMIF-109-001</t>
  </si>
  <si>
    <t>Strengthening the Voluntary Return (VR) Counseling &amp; Communication strategies in an increasingly coordinated manner</t>
  </si>
  <si>
    <t>AMIF-107-001</t>
  </si>
  <si>
    <t>AMIF-108-001</t>
  </si>
  <si>
    <t>Versterking en optimalisering van de opvang</t>
  </si>
  <si>
    <t>De algemene doelstelling van dit project is de realisatie van een nieuw applicatielandschap voor de dienst "toegang en verblijf", die de legale migratie naar België beheert. Dit omvat de diensten voor kort verblijf, lang verblijf, gezinshereniging en ondersteuning van externe partners. Het project moet concreet uitmonden in een “development roadmap” voor de applicatie. Vijf doelstellingen werden hierbij omschreven:
- De efficiëntie verhogen door een gedeeld, gecentraliseerd en gestructureerd beeld van de aanvrager te creëren voor alle toegangs- en verblijfsdiensten;
- Paperless werken;
- Informatiekwaliteit verbeteren door het opruimen van dubbele informatie en een betere controle over het aanmaken van identiteiten;
- Betrouwbare identificatie en beheer van het individu;
- Bijhouden van de gegevensgeschiedenis van het individu om gemakkelijk zijn of haar verleden te kunnen reconstrueren</t>
  </si>
  <si>
    <t>De algemene doelstelling van dit project is het Studiebureau te ondersteunen en te begeleiden in zijn nood naar een coherent en efficiënt informatiebeheer. Het project omvat het structureren van de informatie van het studiebureau, het overhevelen van deze informatie naar Sharepoint (document management system) en het parametreren/ontwikkelen van Sharepoint om deze informatie correct te beheren en te ontsluiten. Dit zal het mogelijk maken om snel en efficiënt de nodige juridische informatie en achtergrond terug te vinden waar nodig en zodoende leiden tot een betere dienstverlening. Eveneens omvat dit project het trainen en ondersteunen van het Studiebureau in het beheren van de bestaande en nieuwe informatie in Sharepoint.</t>
  </si>
  <si>
    <t>De algemene doelstelling van dit project omvat het opstarten van pilootprojecten met partnerlanden rond circulaire migratie, aangepast aan de lokale arbeidsmarkt. Dit omvat voorbereiding voor vertrek, opvolging in België en re-integratie in land van herkomst. De accenten hierbij zijn de arbeidsmarkt te versterken met arbeidskrachten die we nu nodig hebben, de vaardigheden van de deelnemende derdelanders vergroten en het land van herkomst die achteraf de vaardigheden van de derdelander kan gebruiken.</t>
  </si>
  <si>
    <t>optimaliseren en flexibiliseren van het opvangnetwerk, versterken van de interne werking, bevorderen van samenwerking, verhogen van welzijn en autonomie van de bewoners</t>
  </si>
  <si>
    <t>AMIF-110-001</t>
  </si>
  <si>
    <t>AMIF-110-002</t>
  </si>
  <si>
    <t>Reintegration On_Top 2024-2025</t>
  </si>
  <si>
    <t xml:space="preserve"> REFOCUSS (Reintegration Efforts to Foster Comprehensive and Unique Sustainable Support)</t>
  </si>
  <si>
    <t>B0</t>
  </si>
  <si>
    <t>Het hoofddoel binnen het project is de versterking en verbreding van de individuele re-integratieondersteuning, alsook de versterking van de capaciteiten van zowel de terugkeerconsulenten in België als de lokale partnerorganisaties in de landen van herkomst.</t>
  </si>
  <si>
    <t xml:space="preserve">1. empowering migrants in need of support to make an informed decision on return and reintegration
2. ensuring the successful reintegration of returnees by addressing their individual challenges
3. fortifying the Belgian AVRR programme through increased dialogue and partnerships: capacity building in Belgium + in the priority countries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</si>
</sst>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2"/>
      <color theme="1"/>
      <name val="Calibri"/>
      <family val="2"/>
      <scheme val="minor"/>
    </font>
    <font>
      <sz val="11"/>
      <color rgb="FF006100"/>
      <name val="Calibri"/>
      <family val="2"/>
      <scheme val="minor"/>
    </font>
    <font>
      <b/>
      <sz val="10"/>
      <color theme="1"/>
      <name val="Calibri"/>
      <family val="2"/>
      <scheme val="minor"/>
    </font>
    <font>
      <sz val="10"/>
      <color theme="1"/>
      <name val="Calibri"/>
      <family val="2"/>
      <scheme val="minor"/>
    </font>
    <font>
      <sz val="9"/>
      <name val="Arial"/>
      <family val="2"/>
    </font>
    <font>
      <sz val="9"/>
      <color theme="1"/>
      <name val="Calibri"/>
      <family val="2"/>
      <scheme val="minor"/>
    </font>
    <font>
      <sz val="9"/>
      <color rgb="FF000000"/>
      <name val="Calibri"/>
      <family val="2"/>
      <scheme val="minor"/>
    </font>
    <font>
      <sz val="9"/>
      <color theme="1"/>
      <name val="Calibri"/>
      <family val="2"/>
    </font>
    <font>
      <sz val="11"/>
      <color rgb="FF9C0006"/>
      <name val="Calibri"/>
      <family val="2"/>
      <scheme val="minor"/>
    </font>
    <font>
      <sz val="9"/>
      <name val="Calibri"/>
      <family val="2"/>
      <scheme val="minor"/>
    </font>
    <font>
      <i/>
      <sz val="11"/>
      <color theme="1"/>
      <name val="Calibri"/>
      <family val="2"/>
      <scheme val="minor"/>
    </font>
    <font>
      <sz val="12"/>
      <color theme="1"/>
      <name val="Calibri"/>
      <family val="2"/>
      <scheme val="minor"/>
    </font>
    <font>
      <b/>
      <i/>
      <sz val="10"/>
      <color rgb="FFFF0000"/>
      <name val="Calibri"/>
      <family val="2"/>
      <scheme val="minor"/>
    </font>
    <font>
      <sz val="9"/>
      <color theme="1"/>
      <name val="Times New Roman"/>
      <family val="1"/>
    </font>
  </fonts>
  <fills count="8">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FFC7CE"/>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4" fillId="0" borderId="0"/>
    <xf numFmtId="0" fontId="8" fillId="6" borderId="0" applyNumberFormat="0" applyBorder="0" applyAlignment="0" applyProtection="0"/>
    <xf numFmtId="43" fontId="11" fillId="0" borderId="0" applyFont="0" applyFill="0" applyBorder="0" applyAlignment="0" applyProtection="0"/>
  </cellStyleXfs>
  <cellXfs count="137">
    <xf numFmtId="0" fontId="0" fillId="0" borderId="0" xfId="0" applyNumberFormat="1"/>
    <xf numFmtId="10"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vertical="center" wrapText="1"/>
    </xf>
    <xf numFmtId="0" fontId="3" fillId="0" borderId="0" xfId="0" applyNumberFormat="1" applyFont="1" applyAlignment="1">
      <alignment vertical="center"/>
    </xf>
    <xf numFmtId="4" fontId="3" fillId="0" borderId="0" xfId="0" applyNumberFormat="1" applyFont="1" applyAlignment="1">
      <alignment vertical="center"/>
    </xf>
    <xf numFmtId="0" fontId="5" fillId="0" borderId="1" xfId="0" applyNumberFormat="1" applyFont="1" applyBorder="1" applyAlignment="1">
      <alignment vertical="center" wrapText="1"/>
    </xf>
    <xf numFmtId="0" fontId="5" fillId="0" borderId="1" xfId="0" applyNumberFormat="1" applyFont="1" applyFill="1" applyBorder="1" applyAlignment="1">
      <alignment vertical="center" wrapText="1"/>
    </xf>
    <xf numFmtId="0" fontId="5" fillId="0" borderId="0" xfId="0" applyNumberFormat="1" applyFont="1" applyAlignment="1">
      <alignment vertical="center"/>
    </xf>
    <xf numFmtId="4" fontId="5" fillId="0" borderId="1" xfId="0" applyNumberFormat="1" applyFont="1" applyBorder="1" applyAlignment="1">
      <alignment vertical="center"/>
    </xf>
    <xf numFmtId="4" fontId="5" fillId="0" borderId="1" xfId="0" applyNumberFormat="1" applyFont="1" applyFill="1" applyBorder="1" applyAlignment="1">
      <alignment vertical="center"/>
    </xf>
    <xf numFmtId="10" fontId="5" fillId="0" borderId="3" xfId="0" applyNumberFormat="1" applyFont="1" applyBorder="1" applyAlignment="1">
      <alignment horizontal="center" vertical="center"/>
    </xf>
    <xf numFmtId="0" fontId="5" fillId="0" borderId="5" xfId="0" applyNumberFormat="1" applyFont="1" applyBorder="1" applyAlignment="1">
      <alignment vertical="center" wrapText="1"/>
    </xf>
    <xf numFmtId="4" fontId="5" fillId="0" borderId="5" xfId="0" applyNumberFormat="1" applyFont="1" applyBorder="1" applyAlignment="1">
      <alignment vertical="center"/>
    </xf>
    <xf numFmtId="10" fontId="5" fillId="0" borderId="6" xfId="0" applyNumberFormat="1" applyFont="1" applyBorder="1" applyAlignment="1">
      <alignment horizontal="center" vertical="center"/>
    </xf>
    <xf numFmtId="0" fontId="5" fillId="0" borderId="2" xfId="0" applyNumberFormat="1" applyFont="1" applyBorder="1" applyAlignment="1">
      <alignment horizontal="right" vertical="center"/>
    </xf>
    <xf numFmtId="0" fontId="5" fillId="0" borderId="2" xfId="0" applyNumberFormat="1" applyFont="1" applyFill="1" applyBorder="1" applyAlignment="1">
      <alignment horizontal="right" vertical="center"/>
    </xf>
    <xf numFmtId="0" fontId="5" fillId="0" borderId="4" xfId="0" applyNumberFormat="1" applyFont="1" applyBorder="1" applyAlignment="1">
      <alignment horizontal="right" vertical="center"/>
    </xf>
    <xf numFmtId="0" fontId="5" fillId="0" borderId="8" xfId="0" applyNumberFormat="1" applyFont="1" applyBorder="1" applyAlignment="1">
      <alignment horizontal="right" vertical="center"/>
    </xf>
    <xf numFmtId="0" fontId="5" fillId="0" borderId="7" xfId="0" applyNumberFormat="1" applyFont="1" applyBorder="1" applyAlignment="1">
      <alignment vertical="center" wrapText="1"/>
    </xf>
    <xf numFmtId="4" fontId="5" fillId="0" borderId="7" xfId="0" applyNumberFormat="1" applyFont="1" applyBorder="1" applyAlignment="1">
      <alignment vertical="center"/>
    </xf>
    <xf numFmtId="10" fontId="5" fillId="0" borderId="9" xfId="0" applyNumberFormat="1" applyFont="1" applyBorder="1" applyAlignment="1">
      <alignment horizontal="center" vertical="center"/>
    </xf>
    <xf numFmtId="0" fontId="2" fillId="3" borderId="10"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2" fillId="4" borderId="11" xfId="0" applyNumberFormat="1" applyFont="1" applyFill="1" applyBorder="1" applyAlignment="1">
      <alignment horizontal="center" vertical="center" wrapText="1"/>
    </xf>
    <xf numFmtId="4" fontId="2" fillId="4" borderId="11"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6" xfId="0" applyNumberFormat="1" applyFont="1" applyBorder="1" applyAlignment="1">
      <alignment horizontal="center" vertical="center" wrapText="1"/>
    </xf>
    <xf numFmtId="14" fontId="5" fillId="0" borderId="2" xfId="0" applyNumberFormat="1" applyFont="1" applyBorder="1" applyAlignment="1">
      <alignment vertical="center" wrapText="1"/>
    </xf>
    <xf numFmtId="14" fontId="5" fillId="0" borderId="1" xfId="0" applyNumberFormat="1" applyFont="1" applyBorder="1" applyAlignment="1">
      <alignment vertical="center" wrapText="1"/>
    </xf>
    <xf numFmtId="0" fontId="5" fillId="0" borderId="7"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4" fontId="5" fillId="5" borderId="1" xfId="0" applyNumberFormat="1" applyFont="1" applyFill="1" applyBorder="1" applyAlignment="1">
      <alignment vertical="center"/>
    </xf>
    <xf numFmtId="14" fontId="5" fillId="0" borderId="8" xfId="0" applyNumberFormat="1" applyFont="1" applyBorder="1" applyAlignment="1">
      <alignment vertical="center" wrapText="1"/>
    </xf>
    <xf numFmtId="14" fontId="5" fillId="0" borderId="7" xfId="0" applyNumberFormat="1" applyFont="1" applyBorder="1" applyAlignment="1">
      <alignment vertical="center" wrapText="1"/>
    </xf>
    <xf numFmtId="14" fontId="5" fillId="0" borderId="4" xfId="0" applyNumberFormat="1" applyFont="1" applyBorder="1" applyAlignment="1">
      <alignment vertical="center" wrapText="1"/>
    </xf>
    <xf numFmtId="14" fontId="5" fillId="0" borderId="5" xfId="0" applyNumberFormat="1" applyFont="1" applyBorder="1" applyAlignment="1">
      <alignment vertical="center" wrapText="1"/>
    </xf>
    <xf numFmtId="0" fontId="5" fillId="0" borderId="14" xfId="0" applyNumberFormat="1" applyFont="1" applyBorder="1" applyAlignment="1">
      <alignment horizontal="center" vertical="center" wrapText="1"/>
    </xf>
    <xf numFmtId="4" fontId="5" fillId="0" borderId="16" xfId="0" applyNumberFormat="1" applyFont="1" applyBorder="1" applyAlignment="1">
      <alignment vertical="center"/>
    </xf>
    <xf numFmtId="10" fontId="5" fillId="0" borderId="17" xfId="0" applyNumberFormat="1" applyFont="1" applyBorder="1" applyAlignment="1">
      <alignment horizontal="center" vertical="center"/>
    </xf>
    <xf numFmtId="9" fontId="7" fillId="0" borderId="3" xfId="0" applyNumberFormat="1" applyFont="1" applyBorder="1" applyAlignment="1">
      <alignment horizontal="center" vertical="center" wrapText="1"/>
    </xf>
    <xf numFmtId="10" fontId="7" fillId="0" borderId="3" xfId="0" applyNumberFormat="1" applyFont="1" applyBorder="1" applyAlignment="1">
      <alignment horizontal="center" vertical="center" wrapText="1"/>
    </xf>
    <xf numFmtId="0" fontId="3" fillId="0" borderId="0" xfId="0" applyNumberFormat="1" applyFont="1" applyFill="1" applyBorder="1" applyAlignment="1">
      <alignment horizontal="center" vertical="center"/>
    </xf>
    <xf numFmtId="4" fontId="2" fillId="7" borderId="10" xfId="0" applyNumberFormat="1" applyFont="1" applyFill="1" applyBorder="1" applyAlignment="1">
      <alignment horizontal="center" vertical="center" wrapText="1"/>
    </xf>
    <xf numFmtId="4" fontId="2" fillId="7" borderId="11" xfId="0" applyNumberFormat="1"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5" borderId="2" xfId="0" applyNumberFormat="1" applyFont="1" applyFill="1" applyBorder="1" applyAlignment="1">
      <alignment horizontal="right" vertical="center"/>
    </xf>
    <xf numFmtId="0" fontId="5" fillId="5" borderId="1" xfId="0" applyNumberFormat="1" applyFont="1" applyFill="1" applyBorder="1" applyAlignment="1">
      <alignment vertical="center" wrapText="1"/>
    </xf>
    <xf numFmtId="0" fontId="5" fillId="5" borderId="3" xfId="0" applyNumberFormat="1" applyFont="1" applyFill="1" applyBorder="1" applyAlignment="1">
      <alignment horizontal="center" vertical="center" wrapText="1"/>
    </xf>
    <xf numFmtId="14" fontId="5" fillId="5" borderId="2" xfId="0" applyNumberFormat="1" applyFont="1" applyFill="1" applyBorder="1" applyAlignment="1">
      <alignment vertical="center" wrapText="1"/>
    </xf>
    <xf numFmtId="14" fontId="5" fillId="5" borderId="1" xfId="0" applyNumberFormat="1" applyFont="1" applyFill="1" applyBorder="1" applyAlignment="1">
      <alignment vertical="center" wrapText="1"/>
    </xf>
    <xf numFmtId="0" fontId="5" fillId="5" borderId="1" xfId="0" applyNumberFormat="1" applyFont="1" applyFill="1" applyBorder="1" applyAlignment="1">
      <alignment horizontal="center" vertical="center" wrapText="1"/>
    </xf>
    <xf numFmtId="10" fontId="5" fillId="5" borderId="3" xfId="0" applyNumberFormat="1" applyFont="1" applyFill="1" applyBorder="1" applyAlignment="1">
      <alignment horizontal="center" vertical="center"/>
    </xf>
    <xf numFmtId="0" fontId="5" fillId="5" borderId="0" xfId="0" applyNumberFormat="1" applyFont="1" applyFill="1" applyAlignment="1">
      <alignment vertical="center"/>
    </xf>
    <xf numFmtId="14" fontId="9" fillId="0" borderId="1" xfId="1" applyNumberFormat="1" applyFont="1" applyFill="1" applyBorder="1" applyAlignment="1">
      <alignment horizontal="center" vertical="center"/>
    </xf>
    <xf numFmtId="14" fontId="9" fillId="0" borderId="5" xfId="1" applyNumberFormat="1" applyFont="1" applyFill="1" applyBorder="1" applyAlignment="1">
      <alignment horizontal="center" vertical="center"/>
    </xf>
    <xf numFmtId="14" fontId="9" fillId="0" borderId="1" xfId="1" applyNumberFormat="1" applyFont="1" applyFill="1" applyBorder="1" applyAlignment="1">
      <alignment horizontal="left" vertical="center" wrapText="1"/>
    </xf>
    <xf numFmtId="14" fontId="9" fillId="0" borderId="5" xfId="1" applyNumberFormat="1" applyFont="1" applyFill="1" applyBorder="1" applyAlignment="1">
      <alignment horizontal="left" vertical="center" wrapText="1"/>
    </xf>
    <xf numFmtId="14" fontId="9" fillId="0" borderId="13" xfId="1" applyNumberFormat="1" applyFont="1" applyFill="1" applyBorder="1" applyAlignment="1">
      <alignment horizontal="center" vertical="center"/>
    </xf>
    <xf numFmtId="14" fontId="9" fillId="0" borderId="3" xfId="1"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14" fontId="9" fillId="0" borderId="14" xfId="1" applyNumberFormat="1" applyFont="1" applyFill="1" applyBorder="1" applyAlignment="1">
      <alignment horizontal="center" vertical="center"/>
    </xf>
    <xf numFmtId="10" fontId="9" fillId="0" borderId="15" xfId="0" applyNumberFormat="1" applyFont="1" applyBorder="1" applyAlignment="1">
      <alignment horizontal="center" vertical="center"/>
    </xf>
    <xf numFmtId="0" fontId="9" fillId="0" borderId="14"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10" fontId="9" fillId="5" borderId="15" xfId="0" applyNumberFormat="1" applyFont="1" applyFill="1" applyBorder="1" applyAlignment="1">
      <alignment horizontal="center" vertical="center"/>
    </xf>
    <xf numFmtId="0" fontId="9" fillId="5" borderId="1" xfId="0" applyNumberFormat="1" applyFont="1" applyFill="1" applyBorder="1" applyAlignment="1">
      <alignment horizontal="center" vertical="center" wrapText="1"/>
    </xf>
    <xf numFmtId="10" fontId="9" fillId="0" borderId="1" xfId="0" applyNumberFormat="1" applyFont="1" applyBorder="1" applyAlignment="1">
      <alignment horizontal="center" vertical="center"/>
    </xf>
    <xf numFmtId="0" fontId="9" fillId="0" borderId="1" xfId="0" applyNumberFormat="1" applyFont="1" applyBorder="1" applyAlignment="1">
      <alignment horizontal="left" wrapText="1"/>
    </xf>
    <xf numFmtId="0" fontId="9" fillId="0" borderId="3" xfId="0" applyFont="1" applyBorder="1" applyAlignment="1">
      <alignment horizontal="center" vertical="center"/>
    </xf>
    <xf numFmtId="0" fontId="9" fillId="0" borderId="3" xfId="3" applyFont="1" applyFill="1" applyBorder="1"/>
    <xf numFmtId="0" fontId="9" fillId="0" borderId="3" xfId="3" applyNumberFormat="1" applyFont="1" applyFill="1" applyBorder="1" applyAlignment="1">
      <alignment horizontal="center" vertical="center"/>
    </xf>
    <xf numFmtId="0" fontId="9" fillId="5" borderId="3" xfId="0" applyFont="1" applyFill="1" applyBorder="1" applyAlignment="1">
      <alignment horizontal="center" vertical="center"/>
    </xf>
    <xf numFmtId="14" fontId="9" fillId="0" borderId="13" xfId="1" applyNumberFormat="1" applyFont="1" applyFill="1" applyBorder="1" applyAlignment="1">
      <alignment horizontal="left" vertical="center" wrapText="1"/>
    </xf>
    <xf numFmtId="0" fontId="9" fillId="0" borderId="1"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9" fillId="0" borderId="7" xfId="0" applyNumberFormat="1" applyFont="1" applyFill="1" applyBorder="1" applyAlignment="1">
      <alignment horizontal="center" vertical="center" wrapText="1"/>
    </xf>
    <xf numFmtId="43" fontId="7" fillId="0" borderId="1" xfId="4" applyFont="1" applyBorder="1" applyAlignment="1">
      <alignment horizontal="right" vertical="center" wrapText="1"/>
    </xf>
    <xf numFmtId="4" fontId="7" fillId="0" borderId="1" xfId="0" applyNumberFormat="1" applyFont="1" applyBorder="1" applyAlignment="1">
      <alignment horizontal="right" vertical="center" wrapText="1"/>
    </xf>
    <xf numFmtId="4" fontId="5" fillId="0" borderId="7" xfId="0" applyNumberFormat="1" applyFont="1" applyBorder="1" applyAlignment="1">
      <alignment horizontal="right" vertical="center"/>
    </xf>
    <xf numFmtId="0" fontId="9" fillId="0" borderId="14" xfId="0" applyNumberFormat="1" applyFont="1" applyFill="1" applyBorder="1" applyAlignment="1">
      <alignment horizontal="center" vertical="center"/>
    </xf>
    <xf numFmtId="0" fontId="9" fillId="0" borderId="13" xfId="0" applyNumberFormat="1" applyFont="1" applyFill="1" applyBorder="1" applyAlignment="1">
      <alignment horizontal="left" vertical="center" wrapText="1"/>
    </xf>
    <xf numFmtId="0" fontId="7" fillId="0" borderId="1" xfId="0" applyNumberFormat="1" applyFont="1" applyBorder="1" applyAlignment="1">
      <alignment horizontal="left" vertical="center" wrapText="1"/>
    </xf>
    <xf numFmtId="0" fontId="6" fillId="0" borderId="1" xfId="0" applyNumberFormat="1" applyFont="1" applyBorder="1" applyAlignment="1">
      <alignment wrapText="1"/>
    </xf>
    <xf numFmtId="0" fontId="5" fillId="0" borderId="1" xfId="0" applyNumberFormat="1" applyFont="1" applyBorder="1" applyAlignment="1">
      <alignment wrapText="1"/>
    </xf>
    <xf numFmtId="0" fontId="7" fillId="0" borderId="0" xfId="0" applyNumberFormat="1" applyFont="1" applyBorder="1" applyAlignment="1">
      <alignment horizontal="left" vertical="center" wrapText="1"/>
    </xf>
    <xf numFmtId="0" fontId="5" fillId="0" borderId="0" xfId="0" applyNumberFormat="1" applyFont="1" applyBorder="1"/>
    <xf numFmtId="0" fontId="5" fillId="0" borderId="0" xfId="0" applyNumberFormat="1" applyFont="1" applyBorder="1" applyAlignment="1">
      <alignment wrapText="1"/>
    </xf>
    <xf numFmtId="0" fontId="5" fillId="0" borderId="1" xfId="0" applyNumberFormat="1" applyFont="1" applyBorder="1" applyAlignment="1">
      <alignment horizontal="left" vertical="center" wrapText="1"/>
    </xf>
    <xf numFmtId="0" fontId="5" fillId="0" borderId="0" xfId="0" applyNumberFormat="1" applyFont="1" applyBorder="1" applyAlignment="1">
      <alignment horizontal="left" vertical="center"/>
    </xf>
    <xf numFmtId="0" fontId="9" fillId="0" borderId="13" xfId="0" applyFont="1" applyBorder="1" applyAlignment="1">
      <alignment horizontal="left" vertical="center" wrapText="1"/>
    </xf>
    <xf numFmtId="0" fontId="3" fillId="0" borderId="2" xfId="0" applyNumberFormat="1" applyFont="1" applyBorder="1" applyAlignment="1">
      <alignment horizontal="right" vertical="center"/>
    </xf>
    <xf numFmtId="0" fontId="5" fillId="0" borderId="1" xfId="0" applyNumberFormat="1" applyFont="1" applyBorder="1" applyAlignment="1">
      <alignment vertical="center"/>
    </xf>
    <xf numFmtId="0" fontId="3" fillId="0" borderId="1" xfId="0" applyNumberFormat="1" applyFont="1" applyBorder="1" applyAlignment="1">
      <alignment vertical="center"/>
    </xf>
    <xf numFmtId="0" fontId="3" fillId="0" borderId="1" xfId="0" applyNumberFormat="1" applyFont="1" applyBorder="1" applyAlignment="1">
      <alignment vertical="center" wrapText="1"/>
    </xf>
    <xf numFmtId="0" fontId="3" fillId="0" borderId="3" xfId="0" applyNumberFormat="1" applyFont="1" applyBorder="1" applyAlignment="1">
      <alignment horizontal="center" vertical="center"/>
    </xf>
    <xf numFmtId="14" fontId="3" fillId="0" borderId="2" xfId="0" applyNumberFormat="1" applyFont="1" applyBorder="1" applyAlignment="1">
      <alignment vertical="center"/>
    </xf>
    <xf numFmtId="14" fontId="3" fillId="0" borderId="1" xfId="0" applyNumberFormat="1" applyFont="1" applyBorder="1" applyAlignment="1">
      <alignment vertical="center"/>
    </xf>
    <xf numFmtId="0" fontId="3" fillId="0" borderId="1" xfId="0" applyNumberFormat="1" applyFont="1" applyBorder="1" applyAlignment="1">
      <alignment horizontal="center" vertical="center"/>
    </xf>
    <xf numFmtId="0" fontId="3" fillId="0" borderId="13"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10" fillId="0" borderId="1" xfId="0" applyNumberFormat="1" applyFont="1" applyBorder="1" applyAlignment="1">
      <alignment horizontal="justify" vertical="center"/>
    </xf>
    <xf numFmtId="0" fontId="3" fillId="0" borderId="3" xfId="0" applyNumberFormat="1" applyFont="1" applyFill="1" applyBorder="1" applyAlignment="1">
      <alignment horizontal="center" vertical="center"/>
    </xf>
    <xf numFmtId="10" fontId="3" fillId="0" borderId="3" xfId="0" applyNumberFormat="1" applyFont="1" applyBorder="1" applyAlignment="1">
      <alignment horizontal="center" vertical="center"/>
    </xf>
    <xf numFmtId="10" fontId="5" fillId="0" borderId="14" xfId="0" applyNumberFormat="1" applyFont="1" applyBorder="1" applyAlignment="1">
      <alignment horizontal="center" vertical="center"/>
    </xf>
    <xf numFmtId="0" fontId="9" fillId="0" borderId="0" xfId="0" applyNumberFormat="1" applyFont="1" applyBorder="1" applyAlignment="1">
      <alignment horizontal="left" wrapText="1"/>
    </xf>
    <xf numFmtId="0" fontId="9" fillId="0" borderId="6" xfId="0" applyNumberFormat="1" applyFont="1" applyBorder="1" applyAlignment="1">
      <alignment horizontal="center" vertical="center" wrapText="1"/>
    </xf>
    <xf numFmtId="10" fontId="5" fillId="0" borderId="1" xfId="0" applyNumberFormat="1" applyFont="1" applyBorder="1" applyAlignment="1">
      <alignment horizontal="center" vertical="center"/>
    </xf>
    <xf numFmtId="4" fontId="7" fillId="0" borderId="7" xfId="0" applyNumberFormat="1" applyFont="1" applyBorder="1" applyAlignment="1">
      <alignment horizontal="right" vertical="center" wrapText="1"/>
    </xf>
    <xf numFmtId="9" fontId="7" fillId="0" borderId="9" xfId="0" applyNumberFormat="1" applyFont="1" applyBorder="1" applyAlignment="1">
      <alignment horizontal="center" vertical="center" wrapText="1"/>
    </xf>
    <xf numFmtId="0" fontId="5" fillId="0" borderId="1" xfId="0" applyFont="1" applyBorder="1" applyAlignment="1">
      <alignment horizontal="justify" vertical="top" wrapText="1"/>
    </xf>
    <xf numFmtId="0" fontId="5" fillId="0" borderId="1" xfId="0" applyFont="1" applyBorder="1" applyAlignment="1">
      <alignment vertical="top" wrapText="1"/>
    </xf>
    <xf numFmtId="14" fontId="9" fillId="5" borderId="13" xfId="1" applyNumberFormat="1" applyFont="1" applyFill="1" applyBorder="1" applyAlignment="1">
      <alignment horizontal="center" vertical="center"/>
    </xf>
    <xf numFmtId="14" fontId="9" fillId="5" borderId="14" xfId="1" applyNumberFormat="1" applyFont="1" applyFill="1" applyBorder="1" applyAlignment="1">
      <alignment horizontal="center" vertical="center"/>
    </xf>
    <xf numFmtId="14" fontId="9" fillId="5" borderId="1" xfId="1" applyNumberFormat="1" applyFont="1" applyFill="1" applyBorder="1" applyAlignment="1">
      <alignment horizontal="left" vertical="center" wrapText="1"/>
    </xf>
    <xf numFmtId="14" fontId="9" fillId="5" borderId="1" xfId="1" applyNumberFormat="1" applyFont="1" applyFill="1" applyBorder="1" applyAlignment="1">
      <alignment horizontal="center" vertical="center"/>
    </xf>
    <xf numFmtId="14" fontId="9" fillId="5" borderId="3" xfId="1" applyNumberFormat="1" applyFont="1" applyFill="1" applyBorder="1" applyAlignment="1">
      <alignment horizontal="center" vertical="center"/>
    </xf>
    <xf numFmtId="0" fontId="9" fillId="5" borderId="14" xfId="0" applyNumberFormat="1" applyFont="1" applyFill="1" applyBorder="1" applyAlignment="1">
      <alignment horizontal="center" vertical="center" wrapText="1"/>
    </xf>
    <xf numFmtId="0" fontId="9" fillId="5" borderId="1" xfId="0" applyNumberFormat="1" applyFont="1" applyFill="1" applyBorder="1" applyAlignment="1">
      <alignment horizontal="left" vertical="center" wrapText="1"/>
    </xf>
    <xf numFmtId="0" fontId="9" fillId="5" borderId="3" xfId="0" applyNumberFormat="1" applyFont="1" applyFill="1" applyBorder="1" applyAlignment="1">
      <alignment horizontal="center" vertical="center" wrapText="1"/>
    </xf>
    <xf numFmtId="14" fontId="9" fillId="5" borderId="13" xfId="1" applyNumberFormat="1" applyFont="1" applyFill="1" applyBorder="1" applyAlignment="1">
      <alignment horizontal="left" vertical="center" wrapText="1"/>
    </xf>
    <xf numFmtId="0" fontId="9" fillId="5" borderId="7" xfId="0" applyNumberFormat="1" applyFont="1" applyFill="1" applyBorder="1" applyAlignment="1">
      <alignment horizontal="center" vertical="center" wrapText="1"/>
    </xf>
    <xf numFmtId="43" fontId="5" fillId="5" borderId="1" xfId="4" applyFont="1" applyFill="1" applyBorder="1" applyAlignment="1">
      <alignment vertical="center" wrapText="1"/>
    </xf>
    <xf numFmtId="14" fontId="9" fillId="5" borderId="19" xfId="1" applyNumberFormat="1" applyFont="1" applyFill="1" applyBorder="1" applyAlignment="1">
      <alignment horizontal="center" vertical="center"/>
    </xf>
  </cellXfs>
  <cellStyles count="5">
    <cellStyle name="Insatisfaisant" xfId="3" builtinId="27"/>
    <cellStyle name="Milliers" xfId="4" builtinId="3"/>
    <cellStyle name="Normal" xfId="0" builtinId="0"/>
    <cellStyle name="Satisfaisant" xfId="1" builtinId="26"/>
    <cellStyle name="Standaard 2 2" xfId="2"/>
  </cellStyles>
  <dxfs count="0"/>
  <tableStyles count="0" defaultTableStyle="TableStyleMedium9" defaultPivotStyle="PivotStyleMedium4"/>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hiry\Desktop\temporaire\Copie%20de%20Liste%20projets%20AMBI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log"/>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
  <sheetViews>
    <sheetView tabSelected="1" zoomScale="80" zoomScaleNormal="80" workbookViewId="0">
      <pane xSplit="1" ySplit="1" topLeftCell="B2" activePane="bottomRight" state="frozen"/>
      <selection pane="topRight" activeCell="C1" sqref="C1"/>
      <selection pane="bottomLeft" activeCell="A2" sqref="A2"/>
      <selection pane="bottomRight" activeCell="B5" sqref="B5"/>
    </sheetView>
  </sheetViews>
  <sheetFormatPr baseColWidth="10" defaultColWidth="11.25" defaultRowHeight="36" customHeight="1" x14ac:dyDescent="0.25"/>
  <cols>
    <col min="1" max="1" width="13.625" style="4" customWidth="1"/>
    <col min="2" max="2" width="32.5" style="4" customWidth="1"/>
    <col min="3" max="3" width="25.5" style="4" customWidth="1"/>
    <col min="4" max="4" width="12.375" style="2" customWidth="1"/>
    <col min="5" max="5" width="13" style="4" customWidth="1"/>
    <col min="6" max="6" width="16.625" style="4" customWidth="1"/>
    <col min="7" max="7" width="8.5" style="2" customWidth="1"/>
    <col min="8" max="8" width="13" style="5" bestFit="1" customWidth="1"/>
    <col min="9" max="9" width="11.125" style="5" customWidth="1"/>
    <col min="10" max="10" width="11.125" style="1" customWidth="1"/>
    <col min="11" max="11" width="11.625" style="47" customWidth="1"/>
    <col min="12" max="12" width="11.5" style="47" customWidth="1"/>
    <col min="13" max="13" width="41.375" style="47" customWidth="1"/>
    <col min="14" max="15" width="11.5" style="47" customWidth="1"/>
    <col min="16" max="16384" width="11.25" style="4"/>
  </cols>
  <sheetData>
    <row r="1" spans="1:15" s="3" customFormat="1" ht="36" customHeight="1" thickTop="1" thickBot="1" x14ac:dyDescent="0.3">
      <c r="A1" s="22" t="s">
        <v>0</v>
      </c>
      <c r="B1" s="23" t="s">
        <v>1</v>
      </c>
      <c r="C1" s="23" t="s">
        <v>2</v>
      </c>
      <c r="D1" s="24" t="s">
        <v>177</v>
      </c>
      <c r="E1" s="25" t="s">
        <v>178</v>
      </c>
      <c r="F1" s="26" t="s">
        <v>179</v>
      </c>
      <c r="G1" s="26" t="s">
        <v>180</v>
      </c>
      <c r="H1" s="27" t="s">
        <v>164</v>
      </c>
      <c r="I1" s="27" t="s">
        <v>165</v>
      </c>
      <c r="J1" s="28" t="s">
        <v>162</v>
      </c>
      <c r="K1" s="48" t="s">
        <v>253</v>
      </c>
      <c r="L1" s="49" t="s">
        <v>207</v>
      </c>
      <c r="M1" s="50" t="s">
        <v>303</v>
      </c>
      <c r="N1" s="50" t="s">
        <v>208</v>
      </c>
      <c r="O1" s="51" t="s">
        <v>209</v>
      </c>
    </row>
    <row r="2" spans="1:15" s="8" customFormat="1" ht="36" customHeight="1" thickTop="1" x14ac:dyDescent="0.25">
      <c r="A2" s="18" t="s">
        <v>3</v>
      </c>
      <c r="B2" s="19" t="s">
        <v>4</v>
      </c>
      <c r="C2" s="19" t="s">
        <v>174</v>
      </c>
      <c r="D2" s="29" t="s">
        <v>176</v>
      </c>
      <c r="E2" s="38">
        <v>44562</v>
      </c>
      <c r="F2" s="39">
        <v>45291</v>
      </c>
      <c r="G2" s="34">
        <v>24</v>
      </c>
      <c r="H2" s="20">
        <v>2833323.7969900002</v>
      </c>
      <c r="I2" s="20">
        <v>2549991.4160000002</v>
      </c>
      <c r="J2" s="21">
        <f t="shared" ref="J2:J40" si="0">I2/H2</f>
        <v>0.89999999954435139</v>
      </c>
      <c r="K2" s="136" t="s">
        <v>210</v>
      </c>
      <c r="L2" s="66" t="s">
        <v>232</v>
      </c>
      <c r="M2" s="88" t="s">
        <v>271</v>
      </c>
      <c r="N2" s="89" t="s">
        <v>226</v>
      </c>
      <c r="O2" s="67" t="s">
        <v>212</v>
      </c>
    </row>
    <row r="3" spans="1:15" s="8" customFormat="1" ht="36" customHeight="1" x14ac:dyDescent="0.25">
      <c r="A3" s="15" t="s">
        <v>20</v>
      </c>
      <c r="B3" s="6" t="s">
        <v>21</v>
      </c>
      <c r="C3" s="6" t="s">
        <v>22</v>
      </c>
      <c r="D3" s="29" t="s">
        <v>176</v>
      </c>
      <c r="E3" s="38">
        <v>44562</v>
      </c>
      <c r="F3" s="39">
        <v>45291</v>
      </c>
      <c r="G3" s="35">
        <v>24</v>
      </c>
      <c r="H3" s="9">
        <v>2549999.9664799999</v>
      </c>
      <c r="I3" s="9">
        <v>2294999</v>
      </c>
      <c r="J3" s="11">
        <f t="shared" si="0"/>
        <v>0.89999961967372055</v>
      </c>
      <c r="K3" s="125" t="s">
        <v>210</v>
      </c>
      <c r="L3" s="66" t="s">
        <v>232</v>
      </c>
      <c r="M3" s="87" t="s">
        <v>270</v>
      </c>
      <c r="N3" s="89" t="s">
        <v>226</v>
      </c>
      <c r="O3" s="70" t="s">
        <v>212</v>
      </c>
    </row>
    <row r="4" spans="1:15" s="8" customFormat="1" ht="36" customHeight="1" x14ac:dyDescent="0.25">
      <c r="A4" s="15" t="s">
        <v>8</v>
      </c>
      <c r="B4" s="6" t="s">
        <v>9</v>
      </c>
      <c r="C4" s="6" t="s">
        <v>10</v>
      </c>
      <c r="D4" s="29" t="s">
        <v>176</v>
      </c>
      <c r="E4" s="32">
        <v>44562</v>
      </c>
      <c r="F4" s="33">
        <v>45657</v>
      </c>
      <c r="G4" s="35">
        <v>36</v>
      </c>
      <c r="H4" s="37">
        <v>516100.68</v>
      </c>
      <c r="I4" s="9">
        <v>260000</v>
      </c>
      <c r="J4" s="11">
        <f t="shared" si="0"/>
        <v>0.50377767376706417</v>
      </c>
      <c r="K4" s="64" t="s">
        <v>210</v>
      </c>
      <c r="L4" s="71" t="s">
        <v>224</v>
      </c>
      <c r="M4" s="62" t="s">
        <v>244</v>
      </c>
      <c r="N4" s="60" t="s">
        <v>212</v>
      </c>
      <c r="O4" s="65" t="s">
        <v>213</v>
      </c>
    </row>
    <row r="5" spans="1:15" s="8" customFormat="1" ht="36" customHeight="1" x14ac:dyDescent="0.25">
      <c r="A5" s="15" t="s">
        <v>11</v>
      </c>
      <c r="B5" s="6" t="s">
        <v>12</v>
      </c>
      <c r="C5" s="6" t="s">
        <v>13</v>
      </c>
      <c r="D5" s="29" t="s">
        <v>176</v>
      </c>
      <c r="E5" s="32">
        <v>44562</v>
      </c>
      <c r="F5" s="33">
        <v>45657</v>
      </c>
      <c r="G5" s="35">
        <v>36</v>
      </c>
      <c r="H5" s="9">
        <v>911487.65</v>
      </c>
      <c r="I5" s="9">
        <v>233827.73</v>
      </c>
      <c r="J5" s="11">
        <f t="shared" si="0"/>
        <v>0.2565341724597146</v>
      </c>
      <c r="K5" s="64" t="s">
        <v>210</v>
      </c>
      <c r="L5" s="71" t="s">
        <v>224</v>
      </c>
      <c r="M5" s="62" t="s">
        <v>245</v>
      </c>
      <c r="N5" s="60" t="s">
        <v>212</v>
      </c>
      <c r="O5" s="65" t="s">
        <v>213</v>
      </c>
    </row>
    <row r="6" spans="1:15" s="8" customFormat="1" ht="36" customHeight="1" x14ac:dyDescent="0.25">
      <c r="A6" s="15" t="s">
        <v>23</v>
      </c>
      <c r="B6" s="6" t="s">
        <v>24</v>
      </c>
      <c r="C6" s="6" t="s">
        <v>25</v>
      </c>
      <c r="D6" s="29" t="s">
        <v>176</v>
      </c>
      <c r="E6" s="32">
        <v>44562</v>
      </c>
      <c r="F6" s="33">
        <v>45657</v>
      </c>
      <c r="G6" s="35">
        <v>36</v>
      </c>
      <c r="H6" s="9">
        <v>347341.48</v>
      </c>
      <c r="I6" s="9">
        <v>260000</v>
      </c>
      <c r="J6" s="11">
        <f t="shared" si="0"/>
        <v>0.74854290365780674</v>
      </c>
      <c r="K6" s="64" t="s">
        <v>210</v>
      </c>
      <c r="L6" s="71" t="s">
        <v>224</v>
      </c>
      <c r="M6" s="62" t="s">
        <v>246</v>
      </c>
      <c r="N6" s="60" t="s">
        <v>212</v>
      </c>
      <c r="O6" s="65" t="s">
        <v>213</v>
      </c>
    </row>
    <row r="7" spans="1:15" s="8" customFormat="1" ht="36" customHeight="1" x14ac:dyDescent="0.25">
      <c r="A7" s="15" t="s">
        <v>51</v>
      </c>
      <c r="B7" s="6" t="s">
        <v>52</v>
      </c>
      <c r="C7" s="6" t="s">
        <v>53</v>
      </c>
      <c r="D7" s="29" t="s">
        <v>176</v>
      </c>
      <c r="E7" s="32">
        <v>44562</v>
      </c>
      <c r="F7" s="33">
        <v>45657</v>
      </c>
      <c r="G7" s="35">
        <v>36</v>
      </c>
      <c r="H7" s="9">
        <v>696820.22</v>
      </c>
      <c r="I7" s="9">
        <v>233827.73</v>
      </c>
      <c r="J7" s="11">
        <f t="shared" si="0"/>
        <v>0.33556392780909833</v>
      </c>
      <c r="K7" s="64" t="s">
        <v>210</v>
      </c>
      <c r="L7" s="71" t="s">
        <v>224</v>
      </c>
      <c r="M7" s="62" t="s">
        <v>247</v>
      </c>
      <c r="N7" s="60" t="s">
        <v>212</v>
      </c>
      <c r="O7" s="65" t="s">
        <v>213</v>
      </c>
    </row>
    <row r="8" spans="1:15" s="8" customFormat="1" ht="36" customHeight="1" x14ac:dyDescent="0.25">
      <c r="A8" s="15" t="s">
        <v>54</v>
      </c>
      <c r="B8" s="6" t="s">
        <v>55</v>
      </c>
      <c r="C8" s="6" t="s">
        <v>56</v>
      </c>
      <c r="D8" s="29" t="s">
        <v>176</v>
      </c>
      <c r="E8" s="32">
        <v>44562</v>
      </c>
      <c r="F8" s="33">
        <v>45657</v>
      </c>
      <c r="G8" s="35">
        <v>36</v>
      </c>
      <c r="H8" s="9">
        <v>616873.67000000004</v>
      </c>
      <c r="I8" s="9">
        <v>260000</v>
      </c>
      <c r="J8" s="11">
        <f t="shared" si="0"/>
        <v>0.42148013871300422</v>
      </c>
      <c r="K8" s="64" t="s">
        <v>210</v>
      </c>
      <c r="L8" s="71" t="s">
        <v>224</v>
      </c>
      <c r="M8" s="62" t="s">
        <v>243</v>
      </c>
      <c r="N8" s="60" t="s">
        <v>212</v>
      </c>
      <c r="O8" s="65" t="s">
        <v>213</v>
      </c>
    </row>
    <row r="9" spans="1:15" s="8" customFormat="1" ht="36" customHeight="1" x14ac:dyDescent="0.25">
      <c r="A9" s="15" t="s">
        <v>5</v>
      </c>
      <c r="B9" s="6" t="s">
        <v>6</v>
      </c>
      <c r="C9" s="6" t="s">
        <v>7</v>
      </c>
      <c r="D9" s="29" t="s">
        <v>176</v>
      </c>
      <c r="E9" s="32">
        <v>44652</v>
      </c>
      <c r="F9" s="33">
        <v>45291</v>
      </c>
      <c r="G9" s="35">
        <v>21</v>
      </c>
      <c r="H9" s="9">
        <v>421806.25</v>
      </c>
      <c r="I9" s="9">
        <v>316354.68</v>
      </c>
      <c r="J9" s="11">
        <f t="shared" si="0"/>
        <v>0.74999998221932462</v>
      </c>
      <c r="K9" s="64" t="s">
        <v>210</v>
      </c>
      <c r="L9" s="71" t="s">
        <v>224</v>
      </c>
      <c r="M9" s="62" t="s">
        <v>248</v>
      </c>
      <c r="N9" s="60" t="s">
        <v>212</v>
      </c>
      <c r="O9" s="65" t="s">
        <v>213</v>
      </c>
    </row>
    <row r="10" spans="1:15" s="8" customFormat="1" ht="36" customHeight="1" x14ac:dyDescent="0.25">
      <c r="A10" s="15" t="s">
        <v>14</v>
      </c>
      <c r="B10" s="6" t="s">
        <v>15</v>
      </c>
      <c r="C10" s="6" t="s">
        <v>16</v>
      </c>
      <c r="D10" s="29" t="s">
        <v>176</v>
      </c>
      <c r="E10" s="32">
        <v>44652</v>
      </c>
      <c r="F10" s="33">
        <v>45291</v>
      </c>
      <c r="G10" s="35">
        <v>21</v>
      </c>
      <c r="H10" s="9">
        <v>266666.90000000002</v>
      </c>
      <c r="I10" s="9">
        <v>200000</v>
      </c>
      <c r="J10" s="11">
        <f t="shared" si="0"/>
        <v>0.7499993437505742</v>
      </c>
      <c r="K10" s="64" t="s">
        <v>210</v>
      </c>
      <c r="L10" s="71" t="s">
        <v>224</v>
      </c>
      <c r="M10" s="62" t="s">
        <v>249</v>
      </c>
      <c r="N10" s="60" t="s">
        <v>212</v>
      </c>
      <c r="O10" s="65" t="s">
        <v>213</v>
      </c>
    </row>
    <row r="11" spans="1:15" s="8" customFormat="1" ht="36" customHeight="1" x14ac:dyDescent="0.25">
      <c r="A11" s="15" t="s">
        <v>17</v>
      </c>
      <c r="B11" s="6" t="s">
        <v>18</v>
      </c>
      <c r="C11" s="6" t="s">
        <v>19</v>
      </c>
      <c r="D11" s="29" t="s">
        <v>176</v>
      </c>
      <c r="E11" s="32">
        <v>44562</v>
      </c>
      <c r="F11" s="33">
        <v>45291</v>
      </c>
      <c r="G11" s="35">
        <v>24</v>
      </c>
      <c r="H11" s="9">
        <v>580134.1</v>
      </c>
      <c r="I11" s="9">
        <v>433804.2</v>
      </c>
      <c r="J11" s="11">
        <f t="shared" si="0"/>
        <v>0.74776538734751163</v>
      </c>
      <c r="K11" s="64" t="s">
        <v>210</v>
      </c>
      <c r="L11" s="71" t="s">
        <v>224</v>
      </c>
      <c r="M11" s="62" t="s">
        <v>250</v>
      </c>
      <c r="N11" s="60" t="s">
        <v>212</v>
      </c>
      <c r="O11" s="65" t="s">
        <v>213</v>
      </c>
    </row>
    <row r="12" spans="1:15" s="8" customFormat="1" ht="36" customHeight="1" x14ac:dyDescent="0.25">
      <c r="A12" s="15" t="s">
        <v>65</v>
      </c>
      <c r="B12" s="6" t="s">
        <v>66</v>
      </c>
      <c r="C12" s="6" t="s">
        <v>67</v>
      </c>
      <c r="D12" s="29" t="s">
        <v>176</v>
      </c>
      <c r="E12" s="32">
        <v>44562</v>
      </c>
      <c r="F12" s="33">
        <v>45291</v>
      </c>
      <c r="G12" s="35">
        <v>24</v>
      </c>
      <c r="H12" s="9">
        <v>2267517.53676</v>
      </c>
      <c r="I12" s="9">
        <v>1700638.15</v>
      </c>
      <c r="J12" s="11">
        <f t="shared" si="0"/>
        <v>0.74999999886660185</v>
      </c>
      <c r="K12" s="72" t="s">
        <v>210</v>
      </c>
      <c r="L12" s="73" t="s">
        <v>222</v>
      </c>
      <c r="M12" s="85" t="s">
        <v>304</v>
      </c>
      <c r="N12" s="74" t="s">
        <v>223</v>
      </c>
      <c r="O12" s="75" t="s">
        <v>212</v>
      </c>
    </row>
    <row r="13" spans="1:15" s="8" customFormat="1" ht="36" customHeight="1" x14ac:dyDescent="0.25">
      <c r="A13" s="16" t="s">
        <v>38</v>
      </c>
      <c r="B13" s="7" t="s">
        <v>39</v>
      </c>
      <c r="C13" s="7" t="s">
        <v>26</v>
      </c>
      <c r="D13" s="30" t="s">
        <v>175</v>
      </c>
      <c r="E13" s="32">
        <v>44562</v>
      </c>
      <c r="F13" s="33">
        <v>45657</v>
      </c>
      <c r="G13" s="35">
        <v>36</v>
      </c>
      <c r="H13" s="10">
        <v>1499999.21768</v>
      </c>
      <c r="I13" s="10">
        <v>1499999.2171</v>
      </c>
      <c r="J13" s="11">
        <f t="shared" si="0"/>
        <v>0.99999999961333319</v>
      </c>
      <c r="K13" s="64" t="s">
        <v>210</v>
      </c>
      <c r="L13" s="60" t="s">
        <v>232</v>
      </c>
      <c r="M13" s="87" t="s">
        <v>274</v>
      </c>
      <c r="N13" s="89" t="s">
        <v>212</v>
      </c>
      <c r="O13" s="65"/>
    </row>
    <row r="14" spans="1:15" s="8" customFormat="1" ht="36" customHeight="1" x14ac:dyDescent="0.25">
      <c r="A14" s="15" t="s">
        <v>122</v>
      </c>
      <c r="B14" s="6" t="s">
        <v>123</v>
      </c>
      <c r="C14" s="6" t="s">
        <v>124</v>
      </c>
      <c r="D14" s="30" t="s">
        <v>175</v>
      </c>
      <c r="E14" s="32">
        <v>44562</v>
      </c>
      <c r="F14" s="33">
        <v>45657</v>
      </c>
      <c r="G14" s="35">
        <v>36</v>
      </c>
      <c r="H14" s="9">
        <v>1637702.0889600001</v>
      </c>
      <c r="I14" s="9">
        <v>1473931.88</v>
      </c>
      <c r="J14" s="11">
        <f t="shared" si="0"/>
        <v>0.89999999996092073</v>
      </c>
      <c r="K14" s="72" t="s">
        <v>210</v>
      </c>
      <c r="L14" s="74" t="s">
        <v>227</v>
      </c>
      <c r="M14" s="86" t="s">
        <v>211</v>
      </c>
      <c r="N14" s="74" t="s">
        <v>212</v>
      </c>
      <c r="O14" s="80" t="s">
        <v>213</v>
      </c>
    </row>
    <row r="15" spans="1:15" s="8" customFormat="1" ht="36" customHeight="1" x14ac:dyDescent="0.25">
      <c r="A15" s="15" t="s">
        <v>100</v>
      </c>
      <c r="B15" s="6" t="s">
        <v>101</v>
      </c>
      <c r="C15" s="6" t="s">
        <v>70</v>
      </c>
      <c r="D15" s="30" t="s">
        <v>175</v>
      </c>
      <c r="E15" s="32">
        <v>44562</v>
      </c>
      <c r="F15" s="33">
        <v>45657</v>
      </c>
      <c r="G15" s="35">
        <v>36</v>
      </c>
      <c r="H15" s="9">
        <v>666666.06085999997</v>
      </c>
      <c r="I15" s="9">
        <v>499999.54</v>
      </c>
      <c r="J15" s="11">
        <f t="shared" si="0"/>
        <v>0.7499999915324923</v>
      </c>
      <c r="K15" s="72" t="s">
        <v>210</v>
      </c>
      <c r="L15" s="74" t="s">
        <v>227</v>
      </c>
      <c r="M15" s="86" t="s">
        <v>214</v>
      </c>
      <c r="N15" s="74" t="s">
        <v>212</v>
      </c>
      <c r="O15" s="80" t="s">
        <v>213</v>
      </c>
    </row>
    <row r="16" spans="1:15" s="8" customFormat="1" ht="36" customHeight="1" x14ac:dyDescent="0.25">
      <c r="A16" s="15" t="s">
        <v>68</v>
      </c>
      <c r="B16" s="6" t="s">
        <v>69</v>
      </c>
      <c r="C16" s="6" t="s">
        <v>70</v>
      </c>
      <c r="D16" s="30" t="s">
        <v>175</v>
      </c>
      <c r="E16" s="32">
        <v>44562</v>
      </c>
      <c r="F16" s="33">
        <v>45657</v>
      </c>
      <c r="G16" s="35">
        <v>36</v>
      </c>
      <c r="H16" s="9">
        <v>4147734.7239999999</v>
      </c>
      <c r="I16" s="9">
        <v>3110801.04</v>
      </c>
      <c r="J16" s="11">
        <f t="shared" si="0"/>
        <v>0.74999999927671368</v>
      </c>
      <c r="K16" s="72" t="s">
        <v>210</v>
      </c>
      <c r="L16" s="74" t="s">
        <v>227</v>
      </c>
      <c r="M16" s="86" t="s">
        <v>215</v>
      </c>
      <c r="N16" s="74" t="s">
        <v>212</v>
      </c>
      <c r="O16" s="80" t="s">
        <v>213</v>
      </c>
    </row>
    <row r="17" spans="1:15" s="8" customFormat="1" ht="36" customHeight="1" x14ac:dyDescent="0.2">
      <c r="A17" s="15" t="s">
        <v>57</v>
      </c>
      <c r="B17" s="6" t="s">
        <v>58</v>
      </c>
      <c r="C17" s="6" t="s">
        <v>31</v>
      </c>
      <c r="D17" s="29" t="s">
        <v>175</v>
      </c>
      <c r="E17" s="32">
        <v>44562</v>
      </c>
      <c r="F17" s="33">
        <v>45657</v>
      </c>
      <c r="G17" s="35">
        <v>36</v>
      </c>
      <c r="H17" s="9">
        <v>266666.67</v>
      </c>
      <c r="I17" s="9">
        <v>200000</v>
      </c>
      <c r="J17" s="11">
        <f t="shared" si="0"/>
        <v>0.74999999062500011</v>
      </c>
      <c r="K17" s="64" t="s">
        <v>210</v>
      </c>
      <c r="L17" s="60" t="s">
        <v>232</v>
      </c>
      <c r="M17" s="87" t="s">
        <v>280</v>
      </c>
      <c r="N17" s="89" t="s">
        <v>212</v>
      </c>
      <c r="O17" s="81"/>
    </row>
    <row r="18" spans="1:15" s="8" customFormat="1" ht="36" customHeight="1" x14ac:dyDescent="0.25">
      <c r="A18" s="15" t="s">
        <v>77</v>
      </c>
      <c r="B18" s="6" t="s">
        <v>163</v>
      </c>
      <c r="C18" s="6" t="s">
        <v>44</v>
      </c>
      <c r="D18" s="29" t="s">
        <v>175</v>
      </c>
      <c r="E18" s="32">
        <v>44562</v>
      </c>
      <c r="F18" s="33">
        <v>45657</v>
      </c>
      <c r="G18" s="35">
        <v>36</v>
      </c>
      <c r="H18" s="9">
        <v>706038.55489999999</v>
      </c>
      <c r="I18" s="9">
        <v>529528.91533999995</v>
      </c>
      <c r="J18" s="11">
        <f t="shared" si="0"/>
        <v>0.74999999881734503</v>
      </c>
      <c r="K18" s="72" t="s">
        <v>210</v>
      </c>
      <c r="L18" s="74" t="s">
        <v>227</v>
      </c>
      <c r="M18" s="86" t="s">
        <v>216</v>
      </c>
      <c r="N18" s="74" t="s">
        <v>212</v>
      </c>
      <c r="O18" s="80" t="s">
        <v>213</v>
      </c>
    </row>
    <row r="19" spans="1:15" s="8" customFormat="1" ht="36" customHeight="1" x14ac:dyDescent="0.2">
      <c r="A19" s="15" t="s">
        <v>49</v>
      </c>
      <c r="B19" s="6" t="s">
        <v>50</v>
      </c>
      <c r="C19" s="6" t="s">
        <v>31</v>
      </c>
      <c r="D19" s="29" t="s">
        <v>175</v>
      </c>
      <c r="E19" s="32">
        <v>44927</v>
      </c>
      <c r="F19" s="33">
        <v>45657</v>
      </c>
      <c r="G19" s="35">
        <v>24</v>
      </c>
      <c r="H19" s="9">
        <v>671960</v>
      </c>
      <c r="I19" s="9">
        <v>503970</v>
      </c>
      <c r="J19" s="11">
        <f t="shared" si="0"/>
        <v>0.75</v>
      </c>
      <c r="K19" s="64" t="s">
        <v>210</v>
      </c>
      <c r="L19" s="60" t="s">
        <v>232</v>
      </c>
      <c r="M19" s="87" t="s">
        <v>281</v>
      </c>
      <c r="N19" s="89" t="s">
        <v>212</v>
      </c>
      <c r="O19" s="81"/>
    </row>
    <row r="20" spans="1:15" s="8" customFormat="1" ht="36" customHeight="1" x14ac:dyDescent="0.25">
      <c r="A20" s="15" t="s">
        <v>106</v>
      </c>
      <c r="B20" s="6" t="s">
        <v>107</v>
      </c>
      <c r="C20" s="6" t="s">
        <v>44</v>
      </c>
      <c r="D20" s="29" t="s">
        <v>175</v>
      </c>
      <c r="E20" s="32">
        <v>44562</v>
      </c>
      <c r="F20" s="33">
        <v>45657</v>
      </c>
      <c r="G20" s="35">
        <v>36</v>
      </c>
      <c r="H20" s="9">
        <v>1146889.90992</v>
      </c>
      <c r="I20" s="9">
        <v>860167.43</v>
      </c>
      <c r="J20" s="11">
        <f t="shared" si="0"/>
        <v>0.74999999787250726</v>
      </c>
      <c r="K20" s="72" t="s">
        <v>210</v>
      </c>
      <c r="L20" s="74" t="s">
        <v>227</v>
      </c>
      <c r="M20" s="86" t="s">
        <v>217</v>
      </c>
      <c r="N20" s="74" t="s">
        <v>212</v>
      </c>
      <c r="O20" s="80" t="s">
        <v>213</v>
      </c>
    </row>
    <row r="21" spans="1:15" s="8" customFormat="1" ht="36" customHeight="1" x14ac:dyDescent="0.25">
      <c r="A21" s="15" t="s">
        <v>111</v>
      </c>
      <c r="B21" s="6" t="s">
        <v>112</v>
      </c>
      <c r="C21" s="6" t="s">
        <v>44</v>
      </c>
      <c r="D21" s="29" t="s">
        <v>175</v>
      </c>
      <c r="E21" s="32">
        <v>44562</v>
      </c>
      <c r="F21" s="33">
        <v>45657</v>
      </c>
      <c r="G21" s="35">
        <v>36</v>
      </c>
      <c r="H21" s="9">
        <v>868667.07079999999</v>
      </c>
      <c r="I21" s="9">
        <v>868667.07</v>
      </c>
      <c r="J21" s="11">
        <f t="shared" si="0"/>
        <v>0.99999999907904868</v>
      </c>
      <c r="K21" s="72" t="s">
        <v>210</v>
      </c>
      <c r="L21" s="74" t="s">
        <v>227</v>
      </c>
      <c r="M21" s="103" t="s">
        <v>218</v>
      </c>
      <c r="N21" s="74" t="s">
        <v>212</v>
      </c>
      <c r="O21" s="80" t="s">
        <v>213</v>
      </c>
    </row>
    <row r="22" spans="1:15" s="8" customFormat="1" ht="36" customHeight="1" x14ac:dyDescent="0.25">
      <c r="A22" s="15" t="s">
        <v>63</v>
      </c>
      <c r="B22" s="6" t="s">
        <v>64</v>
      </c>
      <c r="C22" s="6" t="s">
        <v>31</v>
      </c>
      <c r="D22" s="29" t="s">
        <v>175</v>
      </c>
      <c r="E22" s="32">
        <v>44562</v>
      </c>
      <c r="F22" s="33">
        <v>45657</v>
      </c>
      <c r="G22" s="35">
        <v>36</v>
      </c>
      <c r="H22" s="9">
        <v>2394706.67</v>
      </c>
      <c r="I22" s="9">
        <v>1796030</v>
      </c>
      <c r="J22" s="11">
        <f t="shared" si="0"/>
        <v>0.74999999895603087</v>
      </c>
      <c r="K22" s="64" t="s">
        <v>210</v>
      </c>
      <c r="L22" s="60" t="s">
        <v>232</v>
      </c>
      <c r="M22" s="87" t="s">
        <v>282</v>
      </c>
      <c r="N22" s="89" t="s">
        <v>212</v>
      </c>
      <c r="O22" s="82"/>
    </row>
    <row r="23" spans="1:15" s="8" customFormat="1" ht="36" customHeight="1" x14ac:dyDescent="0.25">
      <c r="A23" s="15" t="s">
        <v>110</v>
      </c>
      <c r="B23" s="6" t="s">
        <v>173</v>
      </c>
      <c r="C23" s="6" t="s">
        <v>44</v>
      </c>
      <c r="D23" s="29" t="s">
        <v>175</v>
      </c>
      <c r="E23" s="32">
        <v>44562</v>
      </c>
      <c r="F23" s="33">
        <v>45657</v>
      </c>
      <c r="G23" s="35">
        <v>36</v>
      </c>
      <c r="H23" s="9">
        <v>266666.66791999998</v>
      </c>
      <c r="I23" s="9">
        <v>200000</v>
      </c>
      <c r="J23" s="11">
        <f t="shared" si="0"/>
        <v>0.74999999647500004</v>
      </c>
      <c r="K23" s="72" t="s">
        <v>210</v>
      </c>
      <c r="L23" s="74" t="s">
        <v>227</v>
      </c>
      <c r="M23" s="86" t="s">
        <v>219</v>
      </c>
      <c r="N23" s="74" t="s">
        <v>212</v>
      </c>
      <c r="O23" s="80" t="s">
        <v>213</v>
      </c>
    </row>
    <row r="24" spans="1:15" s="8" customFormat="1" ht="36" customHeight="1" x14ac:dyDescent="0.25">
      <c r="A24" s="15" t="s">
        <v>82</v>
      </c>
      <c r="B24" s="6" t="s">
        <v>83</v>
      </c>
      <c r="C24" s="6" t="s">
        <v>44</v>
      </c>
      <c r="D24" s="29" t="s">
        <v>175</v>
      </c>
      <c r="E24" s="32">
        <v>44562</v>
      </c>
      <c r="F24" s="33">
        <v>45657</v>
      </c>
      <c r="G24" s="35">
        <v>36</v>
      </c>
      <c r="H24" s="9">
        <v>1717110.09136</v>
      </c>
      <c r="I24" s="9">
        <v>1287832.56852</v>
      </c>
      <c r="J24" s="11">
        <f t="shared" si="0"/>
        <v>0.75</v>
      </c>
      <c r="K24" s="68" t="s">
        <v>210</v>
      </c>
      <c r="L24" s="66" t="s">
        <v>232</v>
      </c>
      <c r="M24" s="87" t="s">
        <v>272</v>
      </c>
      <c r="N24" s="93" t="s">
        <v>212</v>
      </c>
      <c r="O24" s="80" t="s">
        <v>213</v>
      </c>
    </row>
    <row r="25" spans="1:15" s="8" customFormat="1" ht="36" customHeight="1" x14ac:dyDescent="0.25">
      <c r="A25" s="15" t="s">
        <v>34</v>
      </c>
      <c r="B25" s="6" t="s">
        <v>181</v>
      </c>
      <c r="C25" s="6" t="s">
        <v>35</v>
      </c>
      <c r="D25" s="29" t="s">
        <v>175</v>
      </c>
      <c r="E25" s="32">
        <v>44652</v>
      </c>
      <c r="F25" s="33">
        <v>45657</v>
      </c>
      <c r="G25" s="35">
        <v>33</v>
      </c>
      <c r="H25" s="9">
        <v>518827.66999000002</v>
      </c>
      <c r="I25" s="9">
        <v>389120.75</v>
      </c>
      <c r="J25" s="11">
        <f t="shared" si="0"/>
        <v>0.74999999519589999</v>
      </c>
      <c r="K25" s="64" t="s">
        <v>210</v>
      </c>
      <c r="L25" s="66" t="s">
        <v>224</v>
      </c>
      <c r="M25" s="62" t="s">
        <v>251</v>
      </c>
      <c r="N25" s="60" t="s">
        <v>212</v>
      </c>
      <c r="O25" s="65" t="s">
        <v>213</v>
      </c>
    </row>
    <row r="26" spans="1:15" s="8" customFormat="1" ht="36" customHeight="1" x14ac:dyDescent="0.25">
      <c r="A26" s="15" t="s">
        <v>78</v>
      </c>
      <c r="B26" s="6" t="s">
        <v>79</v>
      </c>
      <c r="C26" s="6" t="s">
        <v>44</v>
      </c>
      <c r="D26" s="29" t="s">
        <v>175</v>
      </c>
      <c r="E26" s="32">
        <v>44562</v>
      </c>
      <c r="F26" s="33">
        <v>45657</v>
      </c>
      <c r="G26" s="35">
        <v>36</v>
      </c>
      <c r="H26" s="9">
        <v>2500000</v>
      </c>
      <c r="I26" s="9">
        <v>1875000</v>
      </c>
      <c r="J26" s="11">
        <f t="shared" si="0"/>
        <v>0.75</v>
      </c>
      <c r="K26" s="72" t="s">
        <v>210</v>
      </c>
      <c r="L26" s="66" t="s">
        <v>227</v>
      </c>
      <c r="M26" s="85" t="s">
        <v>220</v>
      </c>
      <c r="N26" s="74" t="s">
        <v>212</v>
      </c>
      <c r="O26" s="80" t="s">
        <v>213</v>
      </c>
    </row>
    <row r="27" spans="1:15" s="8" customFormat="1" ht="36" customHeight="1" x14ac:dyDescent="0.2">
      <c r="A27" s="15" t="s">
        <v>88</v>
      </c>
      <c r="B27" s="6" t="s">
        <v>89</v>
      </c>
      <c r="C27" s="6" t="s">
        <v>44</v>
      </c>
      <c r="D27" s="29" t="s">
        <v>175</v>
      </c>
      <c r="E27" s="32">
        <v>44562</v>
      </c>
      <c r="F27" s="33">
        <v>45657</v>
      </c>
      <c r="G27" s="35">
        <v>36</v>
      </c>
      <c r="H27" s="9">
        <v>347466.82923999999</v>
      </c>
      <c r="I27" s="9">
        <v>260600.12</v>
      </c>
      <c r="J27" s="11">
        <f t="shared" si="0"/>
        <v>0.74999999444551302</v>
      </c>
      <c r="K27" s="64" t="s">
        <v>210</v>
      </c>
      <c r="L27" s="60" t="s">
        <v>232</v>
      </c>
      <c r="M27" s="87" t="s">
        <v>312</v>
      </c>
      <c r="N27" s="89" t="s">
        <v>212</v>
      </c>
      <c r="O27" s="81"/>
    </row>
    <row r="28" spans="1:15" s="59" customFormat="1" ht="36" customHeight="1" x14ac:dyDescent="0.25">
      <c r="A28" s="52" t="s">
        <v>96</v>
      </c>
      <c r="B28" s="53" t="s">
        <v>97</v>
      </c>
      <c r="C28" s="53" t="s">
        <v>44</v>
      </c>
      <c r="D28" s="54" t="s">
        <v>175</v>
      </c>
      <c r="E28" s="55">
        <v>44562</v>
      </c>
      <c r="F28" s="56">
        <v>45657</v>
      </c>
      <c r="G28" s="57">
        <v>36</v>
      </c>
      <c r="H28" s="37">
        <v>1926000</v>
      </c>
      <c r="I28" s="37">
        <v>1444500</v>
      </c>
      <c r="J28" s="58">
        <f t="shared" si="0"/>
        <v>0.75</v>
      </c>
      <c r="K28" s="76" t="s">
        <v>210</v>
      </c>
      <c r="L28" s="66" t="s">
        <v>224</v>
      </c>
      <c r="M28" s="123" t="s">
        <v>357</v>
      </c>
      <c r="N28" s="77" t="s">
        <v>212</v>
      </c>
      <c r="O28" s="83" t="s">
        <v>213</v>
      </c>
    </row>
    <row r="29" spans="1:15" s="59" customFormat="1" ht="36" customHeight="1" x14ac:dyDescent="0.25">
      <c r="A29" s="52" t="s">
        <v>80</v>
      </c>
      <c r="B29" s="53" t="s">
        <v>81</v>
      </c>
      <c r="C29" s="53" t="s">
        <v>44</v>
      </c>
      <c r="D29" s="54" t="s">
        <v>175</v>
      </c>
      <c r="E29" s="55">
        <v>44562</v>
      </c>
      <c r="F29" s="56">
        <v>45657</v>
      </c>
      <c r="G29" s="57">
        <v>36</v>
      </c>
      <c r="H29" s="37">
        <v>266667.005</v>
      </c>
      <c r="I29" s="37">
        <v>200000</v>
      </c>
      <c r="J29" s="58">
        <f t="shared" si="0"/>
        <v>0.74999904843870724</v>
      </c>
      <c r="K29" s="76" t="s">
        <v>210</v>
      </c>
      <c r="L29" s="66" t="s">
        <v>224</v>
      </c>
      <c r="M29" s="124" t="s">
        <v>358</v>
      </c>
      <c r="N29" s="77" t="s">
        <v>212</v>
      </c>
      <c r="O29" s="83" t="s">
        <v>213</v>
      </c>
    </row>
    <row r="30" spans="1:15" s="59" customFormat="1" ht="36" customHeight="1" x14ac:dyDescent="0.25">
      <c r="A30" s="52" t="s">
        <v>102</v>
      </c>
      <c r="B30" s="53" t="s">
        <v>103</v>
      </c>
      <c r="C30" s="53" t="s">
        <v>44</v>
      </c>
      <c r="D30" s="54" t="s">
        <v>175</v>
      </c>
      <c r="E30" s="55">
        <v>44562</v>
      </c>
      <c r="F30" s="56">
        <v>45657</v>
      </c>
      <c r="G30" s="57">
        <v>36</v>
      </c>
      <c r="H30" s="37">
        <v>700000</v>
      </c>
      <c r="I30" s="37">
        <v>525000</v>
      </c>
      <c r="J30" s="58">
        <f t="shared" si="0"/>
        <v>0.75</v>
      </c>
      <c r="K30" s="76" t="s">
        <v>210</v>
      </c>
      <c r="L30" s="66" t="s">
        <v>224</v>
      </c>
      <c r="M30" s="124" t="s">
        <v>359</v>
      </c>
      <c r="N30" s="77" t="s">
        <v>226</v>
      </c>
      <c r="O30" s="83" t="s">
        <v>213</v>
      </c>
    </row>
    <row r="31" spans="1:15" s="8" customFormat="1" ht="36" customHeight="1" x14ac:dyDescent="0.2">
      <c r="A31" s="15" t="s">
        <v>84</v>
      </c>
      <c r="B31" s="6" t="s">
        <v>85</v>
      </c>
      <c r="C31" s="6" t="s">
        <v>44</v>
      </c>
      <c r="D31" s="29" t="s">
        <v>175</v>
      </c>
      <c r="E31" s="32">
        <v>44562</v>
      </c>
      <c r="F31" s="33">
        <v>45657</v>
      </c>
      <c r="G31" s="35">
        <v>36</v>
      </c>
      <c r="H31" s="9">
        <v>2165383.36448</v>
      </c>
      <c r="I31" s="9">
        <v>1624037.52</v>
      </c>
      <c r="J31" s="11">
        <f t="shared" si="0"/>
        <v>0.74999999844831178</v>
      </c>
      <c r="K31" s="64" t="s">
        <v>210</v>
      </c>
      <c r="L31" s="60" t="s">
        <v>232</v>
      </c>
      <c r="M31" s="87" t="s">
        <v>305</v>
      </c>
      <c r="N31" s="89" t="s">
        <v>212</v>
      </c>
      <c r="O31" s="81"/>
    </row>
    <row r="32" spans="1:15" s="8" customFormat="1" ht="36" customHeight="1" x14ac:dyDescent="0.2">
      <c r="A32" s="15" t="s">
        <v>104</v>
      </c>
      <c r="B32" s="6" t="s">
        <v>105</v>
      </c>
      <c r="C32" s="6" t="s">
        <v>44</v>
      </c>
      <c r="D32" s="29" t="s">
        <v>175</v>
      </c>
      <c r="E32" s="32">
        <v>44562</v>
      </c>
      <c r="F32" s="33">
        <v>45657</v>
      </c>
      <c r="G32" s="35">
        <v>36</v>
      </c>
      <c r="H32" s="9">
        <v>5139366.0727199996</v>
      </c>
      <c r="I32" s="9">
        <v>3854524.55</v>
      </c>
      <c r="J32" s="11">
        <f t="shared" si="0"/>
        <v>0.74999999911662263</v>
      </c>
      <c r="K32" s="64" t="s">
        <v>210</v>
      </c>
      <c r="L32" s="60" t="s">
        <v>232</v>
      </c>
      <c r="M32" s="87" t="s">
        <v>283</v>
      </c>
      <c r="N32" s="89" t="s">
        <v>212</v>
      </c>
      <c r="O32" s="81"/>
    </row>
    <row r="33" spans="1:15" s="8" customFormat="1" ht="36" customHeight="1" x14ac:dyDescent="0.25">
      <c r="A33" s="15" t="s">
        <v>86</v>
      </c>
      <c r="B33" s="6" t="s">
        <v>87</v>
      </c>
      <c r="C33" s="6" t="s">
        <v>44</v>
      </c>
      <c r="D33" s="29" t="s">
        <v>175</v>
      </c>
      <c r="E33" s="32">
        <v>44562</v>
      </c>
      <c r="F33" s="33">
        <v>45657</v>
      </c>
      <c r="G33" s="35">
        <v>36</v>
      </c>
      <c r="H33" s="9">
        <v>575517.17376000003</v>
      </c>
      <c r="I33" s="9">
        <v>431637.88</v>
      </c>
      <c r="J33" s="11">
        <f t="shared" si="0"/>
        <v>0.74999999944397833</v>
      </c>
      <c r="K33" s="64" t="s">
        <v>210</v>
      </c>
      <c r="L33" s="60" t="s">
        <v>232</v>
      </c>
      <c r="M33" s="87" t="s">
        <v>284</v>
      </c>
      <c r="N33" s="89" t="s">
        <v>212</v>
      </c>
      <c r="O33" s="65"/>
    </row>
    <row r="34" spans="1:15" s="8" customFormat="1" ht="36" customHeight="1" x14ac:dyDescent="0.25">
      <c r="A34" s="15" t="s">
        <v>108</v>
      </c>
      <c r="B34" s="6" t="s">
        <v>109</v>
      </c>
      <c r="C34" s="6" t="s">
        <v>67</v>
      </c>
      <c r="D34" s="29" t="s">
        <v>176</v>
      </c>
      <c r="E34" s="38">
        <v>44562</v>
      </c>
      <c r="F34" s="39">
        <v>45291</v>
      </c>
      <c r="G34" s="35">
        <v>24</v>
      </c>
      <c r="H34" s="9">
        <v>14198333.849819999</v>
      </c>
      <c r="I34" s="9">
        <v>10648750.387359999</v>
      </c>
      <c r="J34" s="11">
        <f t="shared" si="0"/>
        <v>0.74999999999964784</v>
      </c>
      <c r="K34" s="64" t="s">
        <v>210</v>
      </c>
      <c r="L34" s="66" t="s">
        <v>227</v>
      </c>
      <c r="M34" s="84" t="s">
        <v>360</v>
      </c>
      <c r="N34" s="60" t="s">
        <v>212</v>
      </c>
      <c r="O34" s="65"/>
    </row>
    <row r="35" spans="1:15" s="8" customFormat="1" ht="36" customHeight="1" x14ac:dyDescent="0.25">
      <c r="A35" s="15" t="s">
        <v>98</v>
      </c>
      <c r="B35" s="6" t="s">
        <v>99</v>
      </c>
      <c r="C35" s="6" t="s">
        <v>67</v>
      </c>
      <c r="D35" s="29" t="s">
        <v>176</v>
      </c>
      <c r="E35" s="38">
        <v>44562</v>
      </c>
      <c r="F35" s="39">
        <v>45291</v>
      </c>
      <c r="G35" s="35">
        <v>24</v>
      </c>
      <c r="H35" s="9">
        <v>8746322.2437800001</v>
      </c>
      <c r="I35" s="9">
        <v>6559741.6799999997</v>
      </c>
      <c r="J35" s="11">
        <f t="shared" si="0"/>
        <v>0.74999999967586373</v>
      </c>
      <c r="K35" s="64" t="s">
        <v>210</v>
      </c>
      <c r="L35" s="66" t="s">
        <v>232</v>
      </c>
      <c r="M35" s="62" t="s">
        <v>273</v>
      </c>
      <c r="N35" s="89" t="s">
        <v>226</v>
      </c>
      <c r="O35" s="65" t="s">
        <v>212</v>
      </c>
    </row>
    <row r="36" spans="1:15" s="8" customFormat="1" ht="36" customHeight="1" x14ac:dyDescent="0.25">
      <c r="A36" s="15" t="s">
        <v>118</v>
      </c>
      <c r="B36" s="6" t="s">
        <v>119</v>
      </c>
      <c r="C36" s="6" t="s">
        <v>70</v>
      </c>
      <c r="D36" s="30" t="s">
        <v>175</v>
      </c>
      <c r="E36" s="32">
        <v>44197</v>
      </c>
      <c r="F36" s="33">
        <v>45657</v>
      </c>
      <c r="G36" s="35">
        <v>48</v>
      </c>
      <c r="H36" s="9">
        <v>1627333.3359999999</v>
      </c>
      <c r="I36" s="9">
        <v>1220500</v>
      </c>
      <c r="J36" s="11">
        <f t="shared" si="0"/>
        <v>0.74999999877099555</v>
      </c>
      <c r="K36" s="72" t="s">
        <v>210</v>
      </c>
      <c r="L36" s="74" t="s">
        <v>227</v>
      </c>
      <c r="M36" s="86" t="s">
        <v>221</v>
      </c>
      <c r="N36" s="74" t="s">
        <v>212</v>
      </c>
      <c r="O36" s="80" t="s">
        <v>213</v>
      </c>
    </row>
    <row r="37" spans="1:15" s="8" customFormat="1" ht="36" customHeight="1" x14ac:dyDescent="0.25">
      <c r="A37" s="15" t="s">
        <v>92</v>
      </c>
      <c r="B37" s="6" t="s">
        <v>93</v>
      </c>
      <c r="C37" s="6" t="s">
        <v>44</v>
      </c>
      <c r="D37" s="29" t="s">
        <v>175</v>
      </c>
      <c r="E37" s="32">
        <v>44562</v>
      </c>
      <c r="F37" s="33">
        <v>45657</v>
      </c>
      <c r="G37" s="35">
        <v>36</v>
      </c>
      <c r="H37" s="9">
        <v>1208586.06063</v>
      </c>
      <c r="I37" s="9">
        <v>906439.54539999994</v>
      </c>
      <c r="J37" s="11">
        <f t="shared" si="0"/>
        <v>0.74999999994001254</v>
      </c>
      <c r="K37" s="64" t="s">
        <v>210</v>
      </c>
      <c r="L37" s="60" t="s">
        <v>232</v>
      </c>
      <c r="M37" s="87" t="s">
        <v>306</v>
      </c>
      <c r="N37" s="89" t="s">
        <v>212</v>
      </c>
      <c r="O37" s="82"/>
    </row>
    <row r="38" spans="1:15" s="8" customFormat="1" ht="36" customHeight="1" x14ac:dyDescent="0.25">
      <c r="A38" s="15" t="s">
        <v>42</v>
      </c>
      <c r="B38" s="6" t="s">
        <v>43</v>
      </c>
      <c r="C38" s="6" t="s">
        <v>44</v>
      </c>
      <c r="D38" s="29" t="s">
        <v>175</v>
      </c>
      <c r="E38" s="32">
        <v>44562</v>
      </c>
      <c r="F38" s="33">
        <v>46022</v>
      </c>
      <c r="G38" s="35">
        <v>48</v>
      </c>
      <c r="H38" s="9">
        <v>2334079.3394399998</v>
      </c>
      <c r="I38" s="9">
        <v>1750559.5045799999</v>
      </c>
      <c r="J38" s="11">
        <f t="shared" si="0"/>
        <v>0.75</v>
      </c>
      <c r="K38" s="64" t="s">
        <v>210</v>
      </c>
      <c r="L38" s="60" t="s">
        <v>232</v>
      </c>
      <c r="M38" s="87" t="s">
        <v>285</v>
      </c>
      <c r="N38" s="89" t="s">
        <v>212</v>
      </c>
      <c r="O38" s="82"/>
    </row>
    <row r="39" spans="1:15" s="8" customFormat="1" ht="36" customHeight="1" x14ac:dyDescent="0.25">
      <c r="A39" s="15" t="s">
        <v>120</v>
      </c>
      <c r="B39" s="6" t="s">
        <v>121</v>
      </c>
      <c r="C39" s="6" t="s">
        <v>44</v>
      </c>
      <c r="D39" s="29" t="s">
        <v>175</v>
      </c>
      <c r="E39" s="32">
        <v>44562</v>
      </c>
      <c r="F39" s="33">
        <v>45657</v>
      </c>
      <c r="G39" s="35">
        <v>36</v>
      </c>
      <c r="H39" s="9">
        <v>2061627.64</v>
      </c>
      <c r="I39" s="9">
        <v>1546220.73</v>
      </c>
      <c r="J39" s="11">
        <f t="shared" si="0"/>
        <v>0.75</v>
      </c>
      <c r="K39" s="64" t="s">
        <v>210</v>
      </c>
      <c r="L39" s="60" t="s">
        <v>232</v>
      </c>
      <c r="M39" s="87" t="s">
        <v>308</v>
      </c>
      <c r="N39" s="89" t="s">
        <v>212</v>
      </c>
      <c r="O39" s="82"/>
    </row>
    <row r="40" spans="1:15" s="8" customFormat="1" ht="36" customHeight="1" x14ac:dyDescent="0.25">
      <c r="A40" s="15" t="s">
        <v>156</v>
      </c>
      <c r="B40" s="6" t="s">
        <v>157</v>
      </c>
      <c r="C40" s="6" t="s">
        <v>158</v>
      </c>
      <c r="D40" s="29" t="s">
        <v>176</v>
      </c>
      <c r="E40" s="32">
        <v>44927</v>
      </c>
      <c r="F40" s="33">
        <v>46022</v>
      </c>
      <c r="G40" s="35">
        <v>36</v>
      </c>
      <c r="H40" s="43">
        <v>357454.19199999998</v>
      </c>
      <c r="I40" s="43">
        <v>200000</v>
      </c>
      <c r="J40" s="44">
        <f t="shared" si="0"/>
        <v>0.55951225213215572</v>
      </c>
      <c r="K40" s="64" t="s">
        <v>210</v>
      </c>
      <c r="L40" s="60" t="s">
        <v>224</v>
      </c>
      <c r="M40" s="84" t="s">
        <v>252</v>
      </c>
      <c r="N40" s="60" t="s">
        <v>212</v>
      </c>
      <c r="O40" s="65" t="s">
        <v>213</v>
      </c>
    </row>
    <row r="41" spans="1:15" s="8" customFormat="1" ht="36" customHeight="1" x14ac:dyDescent="0.25">
      <c r="A41" s="15" t="s">
        <v>286</v>
      </c>
      <c r="B41" s="6" t="s">
        <v>289</v>
      </c>
      <c r="C41" s="101" t="s">
        <v>287</v>
      </c>
      <c r="D41" s="29" t="s">
        <v>176</v>
      </c>
      <c r="E41" s="32">
        <v>44927</v>
      </c>
      <c r="F41" s="33">
        <v>46022</v>
      </c>
      <c r="G41" s="42">
        <v>36</v>
      </c>
      <c r="H41" s="43">
        <v>0</v>
      </c>
      <c r="I41" s="43">
        <v>0</v>
      </c>
      <c r="J41" s="44"/>
      <c r="K41" s="64"/>
      <c r="L41" s="60"/>
      <c r="M41" s="84"/>
      <c r="N41" s="60"/>
      <c r="O41" s="65"/>
    </row>
    <row r="42" spans="1:15" s="8" customFormat="1" ht="36" customHeight="1" x14ac:dyDescent="0.2">
      <c r="A42" s="15" t="s">
        <v>286</v>
      </c>
      <c r="B42" s="100" t="s">
        <v>311</v>
      </c>
      <c r="C42" s="102" t="s">
        <v>288</v>
      </c>
      <c r="D42" s="29" t="s">
        <v>176</v>
      </c>
      <c r="E42" s="32">
        <v>44927</v>
      </c>
      <c r="F42" s="33">
        <v>46022</v>
      </c>
      <c r="G42" s="42">
        <v>36</v>
      </c>
      <c r="H42" s="43">
        <v>0</v>
      </c>
      <c r="I42" s="43">
        <v>0</v>
      </c>
      <c r="J42" s="44"/>
      <c r="K42" s="64"/>
      <c r="L42" s="60"/>
      <c r="M42" s="84"/>
      <c r="N42" s="60"/>
      <c r="O42" s="65"/>
    </row>
    <row r="43" spans="1:15" s="8" customFormat="1" ht="36" customHeight="1" x14ac:dyDescent="0.25">
      <c r="A43" s="15" t="s">
        <v>159</v>
      </c>
      <c r="B43" s="6" t="s">
        <v>160</v>
      </c>
      <c r="C43" s="6" t="s">
        <v>161</v>
      </c>
      <c r="D43" s="29" t="s">
        <v>176</v>
      </c>
      <c r="E43" s="32">
        <v>44927</v>
      </c>
      <c r="F43" s="33">
        <v>46022</v>
      </c>
      <c r="G43" s="42">
        <v>36</v>
      </c>
      <c r="H43" s="90">
        <v>700547.4</v>
      </c>
      <c r="I43" s="91">
        <v>525410.55000000005</v>
      </c>
      <c r="J43" s="45">
        <v>0.75</v>
      </c>
      <c r="K43" s="64" t="s">
        <v>210</v>
      </c>
      <c r="L43" s="69" t="s">
        <v>227</v>
      </c>
      <c r="M43" s="94" t="s">
        <v>275</v>
      </c>
      <c r="N43" s="69" t="s">
        <v>212</v>
      </c>
      <c r="O43" s="70" t="s">
        <v>213</v>
      </c>
    </row>
    <row r="44" spans="1:15" s="8" customFormat="1" ht="36" customHeight="1" x14ac:dyDescent="0.25">
      <c r="A44" s="15" t="s">
        <v>185</v>
      </c>
      <c r="B44" s="6" t="s">
        <v>186</v>
      </c>
      <c r="C44" s="6" t="s">
        <v>195</v>
      </c>
      <c r="D44" s="29" t="s">
        <v>176</v>
      </c>
      <c r="E44" s="32">
        <v>44927</v>
      </c>
      <c r="F44" s="33">
        <v>46022</v>
      </c>
      <c r="G44" s="42">
        <v>36</v>
      </c>
      <c r="H44" s="91">
        <v>820911.15</v>
      </c>
      <c r="I44" s="91">
        <v>615683.30000000005</v>
      </c>
      <c r="J44" s="45">
        <v>0.75</v>
      </c>
      <c r="K44" s="64" t="s">
        <v>210</v>
      </c>
      <c r="L44" s="69" t="s">
        <v>227</v>
      </c>
      <c r="M44" s="98" t="s">
        <v>307</v>
      </c>
      <c r="N44" s="69" t="s">
        <v>212</v>
      </c>
      <c r="O44" s="70" t="s">
        <v>213</v>
      </c>
    </row>
    <row r="45" spans="1:15" s="8" customFormat="1" ht="36" customHeight="1" x14ac:dyDescent="0.25">
      <c r="A45" s="15" t="s">
        <v>302</v>
      </c>
      <c r="B45" s="6" t="s">
        <v>300</v>
      </c>
      <c r="C45" s="6" t="s">
        <v>301</v>
      </c>
      <c r="D45" s="29" t="s">
        <v>176</v>
      </c>
      <c r="E45" s="32">
        <v>44927</v>
      </c>
      <c r="F45" s="33">
        <v>46022</v>
      </c>
      <c r="G45" s="42">
        <v>36</v>
      </c>
      <c r="H45" s="91">
        <v>0</v>
      </c>
      <c r="I45" s="91">
        <v>0</v>
      </c>
      <c r="J45" s="45"/>
      <c r="K45" s="64"/>
      <c r="L45" s="69"/>
      <c r="M45" s="95"/>
      <c r="N45" s="69"/>
      <c r="O45" s="70"/>
    </row>
    <row r="46" spans="1:15" s="8" customFormat="1" ht="36" customHeight="1" x14ac:dyDescent="0.2">
      <c r="A46" s="15" t="s">
        <v>296</v>
      </c>
      <c r="B46" s="99" t="s">
        <v>297</v>
      </c>
      <c r="C46" s="99" t="s">
        <v>297</v>
      </c>
      <c r="D46" s="29" t="s">
        <v>176</v>
      </c>
      <c r="E46" s="32">
        <v>44927</v>
      </c>
      <c r="F46" s="33">
        <v>45657</v>
      </c>
      <c r="G46" s="42">
        <v>24</v>
      </c>
      <c r="H46" s="91">
        <v>0</v>
      </c>
      <c r="I46" s="91">
        <v>0</v>
      </c>
      <c r="J46" s="45"/>
      <c r="K46" s="64"/>
      <c r="L46" s="69"/>
      <c r="M46" s="95"/>
      <c r="N46" s="69"/>
      <c r="O46" s="70"/>
    </row>
    <row r="47" spans="1:15" s="8" customFormat="1" ht="36" customHeight="1" x14ac:dyDescent="0.25">
      <c r="A47" s="15" t="s">
        <v>191</v>
      </c>
      <c r="B47" s="6" t="s">
        <v>187</v>
      </c>
      <c r="C47" s="6" t="s">
        <v>196</v>
      </c>
      <c r="D47" s="29" t="s">
        <v>176</v>
      </c>
      <c r="E47" s="32">
        <v>44927</v>
      </c>
      <c r="F47" s="33">
        <v>46022</v>
      </c>
      <c r="G47" s="42">
        <v>36</v>
      </c>
      <c r="H47" s="91">
        <v>416524.5</v>
      </c>
      <c r="I47" s="91">
        <v>312393</v>
      </c>
      <c r="J47" s="45">
        <v>0.75</v>
      </c>
      <c r="K47" s="64" t="s">
        <v>210</v>
      </c>
      <c r="L47" s="69" t="s">
        <v>227</v>
      </c>
      <c r="M47" s="95" t="s">
        <v>309</v>
      </c>
      <c r="N47" s="69" t="s">
        <v>212</v>
      </c>
      <c r="O47" s="70" t="s">
        <v>213</v>
      </c>
    </row>
    <row r="48" spans="1:15" s="8" customFormat="1" ht="36" customHeight="1" x14ac:dyDescent="0.2">
      <c r="A48" s="15" t="s">
        <v>292</v>
      </c>
      <c r="B48" s="100" t="s">
        <v>291</v>
      </c>
      <c r="C48" s="6" t="s">
        <v>290</v>
      </c>
      <c r="D48" s="29" t="s">
        <v>176</v>
      </c>
      <c r="E48" s="32">
        <v>44927</v>
      </c>
      <c r="F48" s="33">
        <v>46022</v>
      </c>
      <c r="G48" s="42">
        <v>36</v>
      </c>
      <c r="H48" s="91">
        <v>0</v>
      </c>
      <c r="I48" s="91">
        <v>0</v>
      </c>
      <c r="J48" s="45"/>
      <c r="K48" s="64"/>
      <c r="L48" s="69"/>
      <c r="M48" s="95"/>
      <c r="N48" s="69"/>
      <c r="O48" s="70"/>
    </row>
    <row r="49" spans="1:15" s="8" customFormat="1" ht="36" customHeight="1" x14ac:dyDescent="0.2">
      <c r="A49" s="15" t="s">
        <v>192</v>
      </c>
      <c r="B49" s="6" t="s">
        <v>188</v>
      </c>
      <c r="C49" s="6" t="s">
        <v>197</v>
      </c>
      <c r="D49" s="29" t="s">
        <v>176</v>
      </c>
      <c r="E49" s="32">
        <v>44927</v>
      </c>
      <c r="F49" s="33">
        <v>46022</v>
      </c>
      <c r="G49" s="42">
        <v>36</v>
      </c>
      <c r="H49" s="91">
        <v>581434.30000000005</v>
      </c>
      <c r="I49" s="91">
        <v>436075.73</v>
      </c>
      <c r="J49" s="45">
        <v>0.75</v>
      </c>
      <c r="K49" s="64" t="s">
        <v>210</v>
      </c>
      <c r="L49" s="69" t="s">
        <v>227</v>
      </c>
      <c r="M49" s="96" t="s">
        <v>276</v>
      </c>
      <c r="N49" s="69" t="s">
        <v>212</v>
      </c>
      <c r="O49" s="70" t="s">
        <v>213</v>
      </c>
    </row>
    <row r="50" spans="1:15" s="8" customFormat="1" ht="36" customHeight="1" x14ac:dyDescent="0.2">
      <c r="A50" s="15" t="s">
        <v>193</v>
      </c>
      <c r="B50" s="6" t="s">
        <v>189</v>
      </c>
      <c r="C50" s="6" t="s">
        <v>198</v>
      </c>
      <c r="D50" s="29" t="s">
        <v>176</v>
      </c>
      <c r="E50" s="32">
        <v>44927</v>
      </c>
      <c r="F50" s="33">
        <v>46022</v>
      </c>
      <c r="G50" s="42">
        <v>36</v>
      </c>
      <c r="H50" s="91">
        <v>390252.03</v>
      </c>
      <c r="I50" s="91">
        <v>292689.01</v>
      </c>
      <c r="J50" s="45">
        <v>0.75</v>
      </c>
      <c r="K50" s="64" t="s">
        <v>210</v>
      </c>
      <c r="L50" s="69" t="s">
        <v>227</v>
      </c>
      <c r="M50" s="97" t="s">
        <v>277</v>
      </c>
      <c r="N50" s="69" t="s">
        <v>212</v>
      </c>
      <c r="O50" s="70" t="s">
        <v>213</v>
      </c>
    </row>
    <row r="51" spans="1:15" s="8" customFormat="1" ht="36" customHeight="1" x14ac:dyDescent="0.2">
      <c r="A51" s="15" t="s">
        <v>293</v>
      </c>
      <c r="B51" s="6" t="s">
        <v>295</v>
      </c>
      <c r="C51" s="6" t="s">
        <v>294</v>
      </c>
      <c r="D51" s="29" t="s">
        <v>176</v>
      </c>
      <c r="E51" s="32">
        <v>44927</v>
      </c>
      <c r="F51" s="33">
        <v>46022</v>
      </c>
      <c r="G51" s="42">
        <v>36</v>
      </c>
      <c r="H51" s="91">
        <v>0</v>
      </c>
      <c r="I51" s="91">
        <v>0</v>
      </c>
      <c r="J51" s="45"/>
      <c r="K51" s="64"/>
      <c r="L51" s="69"/>
      <c r="M51" s="97"/>
      <c r="N51" s="69"/>
      <c r="O51" s="70"/>
    </row>
    <row r="52" spans="1:15" s="8" customFormat="1" ht="36" customHeight="1" x14ac:dyDescent="0.2">
      <c r="A52" s="15" t="s">
        <v>200</v>
      </c>
      <c r="B52" s="6" t="s">
        <v>201</v>
      </c>
      <c r="C52" s="6" t="s">
        <v>202</v>
      </c>
      <c r="D52" s="29" t="s">
        <v>176</v>
      </c>
      <c r="E52" s="32">
        <v>45108</v>
      </c>
      <c r="F52" s="33">
        <v>46022</v>
      </c>
      <c r="G52" s="42">
        <v>30</v>
      </c>
      <c r="H52" s="91">
        <v>530204</v>
      </c>
      <c r="I52" s="91">
        <v>392820</v>
      </c>
      <c r="J52" s="46">
        <v>0.7409</v>
      </c>
      <c r="K52" s="64" t="s">
        <v>210</v>
      </c>
      <c r="L52" s="69" t="s">
        <v>227</v>
      </c>
      <c r="M52" s="97" t="s">
        <v>279</v>
      </c>
      <c r="N52" s="69" t="s">
        <v>212</v>
      </c>
      <c r="O52" s="70" t="s">
        <v>213</v>
      </c>
    </row>
    <row r="53" spans="1:15" s="8" customFormat="1" ht="36" customHeight="1" x14ac:dyDescent="0.2">
      <c r="A53" s="15" t="s">
        <v>299</v>
      </c>
      <c r="B53" s="100" t="s">
        <v>298</v>
      </c>
      <c r="C53" s="6" t="s">
        <v>19</v>
      </c>
      <c r="D53" s="29" t="s">
        <v>176</v>
      </c>
      <c r="E53" s="32">
        <v>44927</v>
      </c>
      <c r="F53" s="33">
        <v>46022</v>
      </c>
      <c r="G53" s="42">
        <v>36</v>
      </c>
      <c r="H53" s="91">
        <v>0</v>
      </c>
      <c r="I53" s="91">
        <v>0</v>
      </c>
      <c r="J53" s="46"/>
      <c r="K53" s="64"/>
      <c r="L53" s="69"/>
      <c r="M53" s="97"/>
      <c r="N53" s="69"/>
      <c r="O53" s="70"/>
    </row>
    <row r="54" spans="1:15" s="8" customFormat="1" ht="36" customHeight="1" x14ac:dyDescent="0.25">
      <c r="A54" s="15" t="s">
        <v>194</v>
      </c>
      <c r="B54" s="6" t="s">
        <v>190</v>
      </c>
      <c r="C54" s="6" t="s">
        <v>199</v>
      </c>
      <c r="D54" s="29" t="s">
        <v>176</v>
      </c>
      <c r="E54" s="32">
        <v>44927</v>
      </c>
      <c r="F54" s="33">
        <v>46022</v>
      </c>
      <c r="G54" s="42">
        <v>36</v>
      </c>
      <c r="H54" s="91">
        <v>534543.39</v>
      </c>
      <c r="I54" s="91">
        <v>400907.54</v>
      </c>
      <c r="J54" s="45">
        <v>0.75</v>
      </c>
      <c r="K54" s="64" t="s">
        <v>210</v>
      </c>
      <c r="L54" s="69" t="s">
        <v>227</v>
      </c>
      <c r="M54" s="94" t="s">
        <v>310</v>
      </c>
      <c r="N54" s="69" t="s">
        <v>212</v>
      </c>
      <c r="O54" s="70" t="s">
        <v>213</v>
      </c>
    </row>
    <row r="55" spans="1:15" s="8" customFormat="1" ht="36" customHeight="1" x14ac:dyDescent="0.25">
      <c r="A55" s="15" t="s">
        <v>182</v>
      </c>
      <c r="B55" s="6" t="s">
        <v>183</v>
      </c>
      <c r="C55" s="6" t="s">
        <v>184</v>
      </c>
      <c r="D55" s="29" t="s">
        <v>176</v>
      </c>
      <c r="E55" s="32">
        <v>44927</v>
      </c>
      <c r="F55" s="33">
        <v>46022</v>
      </c>
      <c r="G55" s="42">
        <v>36</v>
      </c>
      <c r="H55" s="91">
        <v>390252.03</v>
      </c>
      <c r="I55" s="91">
        <v>292689.01</v>
      </c>
      <c r="J55" s="45">
        <v>0.75</v>
      </c>
      <c r="K55" s="64" t="s">
        <v>210</v>
      </c>
      <c r="L55" s="69" t="s">
        <v>227</v>
      </c>
      <c r="M55" s="94" t="s">
        <v>278</v>
      </c>
      <c r="N55" s="69" t="s">
        <v>212</v>
      </c>
      <c r="O55" s="70" t="s">
        <v>213</v>
      </c>
    </row>
    <row r="56" spans="1:15" s="8" customFormat="1" ht="36" customHeight="1" x14ac:dyDescent="0.25">
      <c r="A56" s="15" t="s">
        <v>322</v>
      </c>
      <c r="B56" s="6" t="s">
        <v>328</v>
      </c>
      <c r="C56" s="6" t="s">
        <v>327</v>
      </c>
      <c r="D56" s="29" t="s">
        <v>176</v>
      </c>
      <c r="E56" s="32">
        <v>45231</v>
      </c>
      <c r="F56" s="33">
        <v>46022</v>
      </c>
      <c r="G56" s="42">
        <v>26</v>
      </c>
      <c r="H56" s="121">
        <v>594868.38</v>
      </c>
      <c r="I56" s="121">
        <v>446151.29</v>
      </c>
      <c r="J56" s="122">
        <v>0.75</v>
      </c>
      <c r="K56" s="64" t="s">
        <v>210</v>
      </c>
      <c r="L56" s="69" t="s">
        <v>227</v>
      </c>
      <c r="M56" s="94" t="s">
        <v>331</v>
      </c>
      <c r="N56" s="69" t="s">
        <v>212</v>
      </c>
      <c r="O56" s="70" t="s">
        <v>213</v>
      </c>
    </row>
    <row r="57" spans="1:15" s="8" customFormat="1" ht="36" customHeight="1" x14ac:dyDescent="0.25">
      <c r="A57" s="15" t="s">
        <v>323</v>
      </c>
      <c r="B57" s="6" t="s">
        <v>329</v>
      </c>
      <c r="C57" s="6" t="s">
        <v>325</v>
      </c>
      <c r="D57" s="29" t="s">
        <v>176</v>
      </c>
      <c r="E57" s="32">
        <v>45231</v>
      </c>
      <c r="F57" s="33">
        <v>46022</v>
      </c>
      <c r="G57" s="42">
        <v>26</v>
      </c>
      <c r="H57" s="121">
        <v>634107.22</v>
      </c>
      <c r="I57" s="121">
        <v>475000</v>
      </c>
      <c r="J57" s="122">
        <v>0.74909999999999999</v>
      </c>
      <c r="K57" s="64" t="s">
        <v>210</v>
      </c>
      <c r="L57" s="69" t="s">
        <v>227</v>
      </c>
      <c r="M57" s="94" t="s">
        <v>332</v>
      </c>
      <c r="N57" s="69" t="s">
        <v>212</v>
      </c>
      <c r="O57" s="70" t="s">
        <v>213</v>
      </c>
    </row>
    <row r="58" spans="1:15" s="8" customFormat="1" ht="36" customHeight="1" x14ac:dyDescent="0.25">
      <c r="A58" s="15" t="s">
        <v>324</v>
      </c>
      <c r="B58" s="6" t="s">
        <v>330</v>
      </c>
      <c r="C58" s="6" t="s">
        <v>326</v>
      </c>
      <c r="D58" s="29" t="s">
        <v>176</v>
      </c>
      <c r="E58" s="32">
        <v>45231</v>
      </c>
      <c r="F58" s="33">
        <v>46022</v>
      </c>
      <c r="G58" s="42">
        <v>26</v>
      </c>
      <c r="H58" s="121">
        <v>443987.25</v>
      </c>
      <c r="I58" s="121">
        <v>332990.44</v>
      </c>
      <c r="J58" s="122">
        <v>0.75</v>
      </c>
      <c r="K58" s="64" t="s">
        <v>210</v>
      </c>
      <c r="L58" s="69" t="s">
        <v>227</v>
      </c>
      <c r="M58" s="94" t="s">
        <v>333</v>
      </c>
      <c r="N58" s="69" t="s">
        <v>212</v>
      </c>
      <c r="O58" s="70" t="s">
        <v>213</v>
      </c>
    </row>
    <row r="59" spans="1:15" s="8" customFormat="1" ht="36" customHeight="1" x14ac:dyDescent="0.25">
      <c r="A59" s="15" t="s">
        <v>205</v>
      </c>
      <c r="B59" s="6" t="s">
        <v>206</v>
      </c>
      <c r="C59" s="6" t="s">
        <v>170</v>
      </c>
      <c r="D59" s="29" t="s">
        <v>176</v>
      </c>
      <c r="E59" s="32">
        <v>44927</v>
      </c>
      <c r="F59" s="33">
        <v>45657</v>
      </c>
      <c r="G59" s="35">
        <v>24</v>
      </c>
      <c r="H59" s="92">
        <v>412764.59</v>
      </c>
      <c r="I59" s="92">
        <v>365623.2</v>
      </c>
      <c r="J59" s="21">
        <v>0.88579110000000005</v>
      </c>
      <c r="K59" s="72" t="s">
        <v>210</v>
      </c>
      <c r="L59" s="69" t="s">
        <v>224</v>
      </c>
      <c r="M59" s="86" t="s">
        <v>225</v>
      </c>
      <c r="N59" s="74" t="s">
        <v>212</v>
      </c>
      <c r="O59" s="75" t="s">
        <v>212</v>
      </c>
    </row>
    <row r="60" spans="1:15" s="59" customFormat="1" ht="36" customHeight="1" x14ac:dyDescent="0.25">
      <c r="A60" s="52" t="s">
        <v>334</v>
      </c>
      <c r="B60" s="53" t="s">
        <v>337</v>
      </c>
      <c r="C60" s="53" t="s">
        <v>341</v>
      </c>
      <c r="D60" s="54" t="s">
        <v>176</v>
      </c>
      <c r="E60" s="55">
        <v>45292</v>
      </c>
      <c r="F60" s="56">
        <v>46203</v>
      </c>
      <c r="G60" s="57">
        <v>30</v>
      </c>
      <c r="H60" s="37">
        <v>411527.87</v>
      </c>
      <c r="I60" s="37">
        <v>200000</v>
      </c>
      <c r="J60" s="58">
        <f t="shared" ref="J60:J70" si="1">I60/H60</f>
        <v>0.48599381616608373</v>
      </c>
      <c r="K60" s="125" t="s">
        <v>210</v>
      </c>
      <c r="L60" s="126" t="s">
        <v>224</v>
      </c>
      <c r="M60" s="127" t="s">
        <v>343</v>
      </c>
      <c r="N60" s="128" t="s">
        <v>212</v>
      </c>
      <c r="O60" s="129" t="s">
        <v>213</v>
      </c>
    </row>
    <row r="61" spans="1:15" s="59" customFormat="1" ht="36" customHeight="1" x14ac:dyDescent="0.25">
      <c r="A61" s="52" t="s">
        <v>335</v>
      </c>
      <c r="B61" s="53" t="s">
        <v>338</v>
      </c>
      <c r="C61" s="53" t="s">
        <v>340</v>
      </c>
      <c r="D61" s="54" t="s">
        <v>176</v>
      </c>
      <c r="E61" s="55">
        <v>45292</v>
      </c>
      <c r="F61" s="56">
        <v>46203</v>
      </c>
      <c r="G61" s="57">
        <v>30</v>
      </c>
      <c r="H61" s="37">
        <v>326707.02</v>
      </c>
      <c r="I61" s="37">
        <v>225867.78</v>
      </c>
      <c r="J61" s="58">
        <f t="shared" si="1"/>
        <v>0.69134657712589087</v>
      </c>
      <c r="K61" s="125" t="s">
        <v>210</v>
      </c>
      <c r="L61" s="126" t="s">
        <v>224</v>
      </c>
      <c r="M61" s="127" t="s">
        <v>344</v>
      </c>
      <c r="N61" s="128" t="s">
        <v>212</v>
      </c>
      <c r="O61" s="129" t="s">
        <v>213</v>
      </c>
    </row>
    <row r="62" spans="1:15" s="59" customFormat="1" ht="36" customHeight="1" x14ac:dyDescent="0.25">
      <c r="A62" s="52" t="s">
        <v>336</v>
      </c>
      <c r="B62" s="53" t="s">
        <v>339</v>
      </c>
      <c r="C62" s="53" t="s">
        <v>342</v>
      </c>
      <c r="D62" s="54" t="s">
        <v>176</v>
      </c>
      <c r="E62" s="55">
        <v>45292</v>
      </c>
      <c r="F62" s="56">
        <v>46203</v>
      </c>
      <c r="G62" s="57">
        <v>30</v>
      </c>
      <c r="H62" s="37">
        <v>318871.71999999997</v>
      </c>
      <c r="I62" s="37">
        <v>200000</v>
      </c>
      <c r="J62" s="58">
        <f t="shared" si="1"/>
        <v>0.62721146923910343</v>
      </c>
      <c r="K62" s="125" t="s">
        <v>210</v>
      </c>
      <c r="L62" s="126" t="s">
        <v>224</v>
      </c>
      <c r="M62" s="127" t="s">
        <v>345</v>
      </c>
      <c r="N62" s="128" t="s">
        <v>212</v>
      </c>
      <c r="O62" s="129" t="s">
        <v>213</v>
      </c>
    </row>
    <row r="63" spans="1:15" s="59" customFormat="1" ht="36" customHeight="1" x14ac:dyDescent="0.25">
      <c r="A63" s="52" t="s">
        <v>346</v>
      </c>
      <c r="B63" s="53" t="s">
        <v>349</v>
      </c>
      <c r="C63" s="53" t="s">
        <v>16</v>
      </c>
      <c r="D63" s="54" t="s">
        <v>176</v>
      </c>
      <c r="E63" s="55">
        <v>45292</v>
      </c>
      <c r="F63" s="56">
        <v>46022</v>
      </c>
      <c r="G63" s="57">
        <v>24</v>
      </c>
      <c r="H63" s="37">
        <v>266679.2</v>
      </c>
      <c r="I63" s="37">
        <v>200000</v>
      </c>
      <c r="J63" s="58">
        <f t="shared" si="1"/>
        <v>0.74996475165667209</v>
      </c>
      <c r="K63" s="125" t="s">
        <v>210</v>
      </c>
      <c r="L63" s="126" t="s">
        <v>224</v>
      </c>
      <c r="M63" s="127"/>
      <c r="N63" s="128" t="s">
        <v>212</v>
      </c>
      <c r="O63" s="129" t="s">
        <v>213</v>
      </c>
    </row>
    <row r="64" spans="1:15" s="59" customFormat="1" ht="36" customHeight="1" x14ac:dyDescent="0.25">
      <c r="A64" s="52" t="s">
        <v>347</v>
      </c>
      <c r="B64" s="53" t="s">
        <v>350</v>
      </c>
      <c r="C64" s="53" t="s">
        <v>19</v>
      </c>
      <c r="D64" s="54" t="s">
        <v>176</v>
      </c>
      <c r="E64" s="55">
        <v>45292</v>
      </c>
      <c r="F64" s="56">
        <v>46022</v>
      </c>
      <c r="G64" s="57">
        <v>24</v>
      </c>
      <c r="H64" s="37">
        <v>535803.81999999995</v>
      </c>
      <c r="I64" s="37">
        <v>396021.39</v>
      </c>
      <c r="J64" s="58">
        <f t="shared" si="1"/>
        <v>0.73911639898349368</v>
      </c>
      <c r="K64" s="125" t="s">
        <v>210</v>
      </c>
      <c r="L64" s="126" t="s">
        <v>224</v>
      </c>
      <c r="M64" s="127"/>
      <c r="N64" s="128" t="s">
        <v>212</v>
      </c>
      <c r="O64" s="129" t="s">
        <v>213</v>
      </c>
    </row>
    <row r="65" spans="1:15" s="59" customFormat="1" ht="36" customHeight="1" x14ac:dyDescent="0.25">
      <c r="A65" s="52" t="s">
        <v>348</v>
      </c>
      <c r="B65" s="53" t="s">
        <v>351</v>
      </c>
      <c r="C65" s="53" t="s">
        <v>7</v>
      </c>
      <c r="D65" s="54" t="s">
        <v>176</v>
      </c>
      <c r="E65" s="55">
        <v>45292</v>
      </c>
      <c r="F65" s="56">
        <v>46022</v>
      </c>
      <c r="G65" s="57">
        <v>24</v>
      </c>
      <c r="H65" s="37">
        <v>321650.18</v>
      </c>
      <c r="I65" s="37">
        <v>241237.63</v>
      </c>
      <c r="J65" s="58">
        <f t="shared" si="1"/>
        <v>0.74999998445516181</v>
      </c>
      <c r="K65" s="125" t="s">
        <v>210</v>
      </c>
      <c r="L65" s="126" t="s">
        <v>224</v>
      </c>
      <c r="M65" s="127"/>
      <c r="N65" s="128" t="s">
        <v>212</v>
      </c>
      <c r="O65" s="129" t="s">
        <v>213</v>
      </c>
    </row>
    <row r="66" spans="1:15" s="59" customFormat="1" ht="36" customHeight="1" x14ac:dyDescent="0.25">
      <c r="A66" s="52" t="s">
        <v>354</v>
      </c>
      <c r="B66" s="53" t="s">
        <v>66</v>
      </c>
      <c r="C66" s="53" t="s">
        <v>67</v>
      </c>
      <c r="D66" s="54" t="s">
        <v>176</v>
      </c>
      <c r="E66" s="55">
        <v>45292</v>
      </c>
      <c r="F66" s="56">
        <v>46022</v>
      </c>
      <c r="G66" s="57">
        <v>24</v>
      </c>
      <c r="H66" s="37">
        <v>2274121.41</v>
      </c>
      <c r="I66" s="37">
        <v>1705591.06</v>
      </c>
      <c r="J66" s="58">
        <f t="shared" si="1"/>
        <v>0.75000000109932563</v>
      </c>
      <c r="K66" s="125" t="s">
        <v>210</v>
      </c>
      <c r="L66" s="130" t="s">
        <v>222</v>
      </c>
      <c r="M66" s="131" t="s">
        <v>304</v>
      </c>
      <c r="N66" s="77" t="s">
        <v>223</v>
      </c>
      <c r="O66" s="132" t="s">
        <v>212</v>
      </c>
    </row>
    <row r="67" spans="1:15" s="59" customFormat="1" ht="36" customHeight="1" x14ac:dyDescent="0.25">
      <c r="A67" s="52" t="s">
        <v>355</v>
      </c>
      <c r="B67" s="53" t="s">
        <v>356</v>
      </c>
      <c r="C67" s="53" t="s">
        <v>67</v>
      </c>
      <c r="D67" s="54" t="s">
        <v>176</v>
      </c>
      <c r="E67" s="55">
        <v>45292</v>
      </c>
      <c r="F67" s="56">
        <v>46022</v>
      </c>
      <c r="G67" s="57">
        <v>24</v>
      </c>
      <c r="H67" s="37">
        <v>15563628.98</v>
      </c>
      <c r="I67" s="37">
        <v>11672721.73</v>
      </c>
      <c r="J67" s="58">
        <f t="shared" si="1"/>
        <v>0.74999999967873821</v>
      </c>
      <c r="K67" s="125" t="s">
        <v>210</v>
      </c>
      <c r="L67" s="126" t="s">
        <v>227</v>
      </c>
      <c r="M67" s="133" t="s">
        <v>360</v>
      </c>
      <c r="N67" s="128" t="s">
        <v>212</v>
      </c>
      <c r="O67" s="129" t="s">
        <v>213</v>
      </c>
    </row>
    <row r="68" spans="1:15" s="59" customFormat="1" ht="204" x14ac:dyDescent="0.25">
      <c r="A68" s="52" t="s">
        <v>352</v>
      </c>
      <c r="B68" s="53" t="s">
        <v>353</v>
      </c>
      <c r="C68" s="53" t="s">
        <v>67</v>
      </c>
      <c r="D68" s="54" t="s">
        <v>176</v>
      </c>
      <c r="E68" s="55">
        <v>45292</v>
      </c>
      <c r="F68" s="56">
        <v>46022</v>
      </c>
      <c r="G68" s="57">
        <v>24</v>
      </c>
      <c r="H68" s="37">
        <v>9470881.0199999996</v>
      </c>
      <c r="I68" s="37">
        <v>7103160.7599999998</v>
      </c>
      <c r="J68" s="58">
        <f t="shared" si="1"/>
        <v>0.74999999947206597</v>
      </c>
      <c r="K68" s="125" t="s">
        <v>210</v>
      </c>
      <c r="L68" s="128" t="s">
        <v>232</v>
      </c>
      <c r="M68" s="127" t="s">
        <v>273</v>
      </c>
      <c r="N68" s="134" t="s">
        <v>226</v>
      </c>
      <c r="O68" s="129" t="s">
        <v>212</v>
      </c>
    </row>
    <row r="69" spans="1:15" s="59" customFormat="1" ht="72" x14ac:dyDescent="0.25">
      <c r="A69" s="52" t="s">
        <v>361</v>
      </c>
      <c r="B69" s="53" t="s">
        <v>363</v>
      </c>
      <c r="C69" s="53" t="s">
        <v>22</v>
      </c>
      <c r="D69" s="54" t="s">
        <v>176</v>
      </c>
      <c r="E69" s="55">
        <v>45292</v>
      </c>
      <c r="F69" s="56">
        <v>46022</v>
      </c>
      <c r="G69" s="57">
        <v>24</v>
      </c>
      <c r="H69" s="135">
        <v>3143204.6</v>
      </c>
      <c r="I69" s="37">
        <v>2828884.13</v>
      </c>
      <c r="J69" s="58">
        <f t="shared" si="1"/>
        <v>0.89999999681853349</v>
      </c>
      <c r="K69" s="125" t="s">
        <v>210</v>
      </c>
      <c r="L69" s="69" t="s">
        <v>232</v>
      </c>
      <c r="M69" s="87" t="s">
        <v>366</v>
      </c>
      <c r="N69" s="89" t="s">
        <v>226</v>
      </c>
      <c r="O69" s="129" t="s">
        <v>212</v>
      </c>
    </row>
    <row r="70" spans="1:15" s="59" customFormat="1" ht="108" x14ac:dyDescent="0.25">
      <c r="A70" s="52" t="s">
        <v>362</v>
      </c>
      <c r="B70" s="53" t="s">
        <v>364</v>
      </c>
      <c r="C70" s="19" t="s">
        <v>174</v>
      </c>
      <c r="D70" s="54" t="s">
        <v>176</v>
      </c>
      <c r="E70" s="55">
        <v>45292</v>
      </c>
      <c r="F70" s="56">
        <v>46022</v>
      </c>
      <c r="G70" s="57">
        <v>24</v>
      </c>
      <c r="H70" s="135">
        <v>2888888.89</v>
      </c>
      <c r="I70" s="37">
        <v>2599999.9900000002</v>
      </c>
      <c r="J70" s="58">
        <f t="shared" si="1"/>
        <v>0.89999999619230775</v>
      </c>
      <c r="K70" s="125" t="s">
        <v>210</v>
      </c>
      <c r="L70" s="69" t="s">
        <v>232</v>
      </c>
      <c r="M70" s="88" t="s">
        <v>367</v>
      </c>
      <c r="N70" s="89" t="s">
        <v>226</v>
      </c>
      <c r="O70" s="129" t="s">
        <v>365</v>
      </c>
    </row>
    <row r="71" spans="1:15" s="59" customFormat="1" ht="120" x14ac:dyDescent="0.25">
      <c r="A71" s="52" t="s">
        <v>36</v>
      </c>
      <c r="B71" s="53" t="s">
        <v>37</v>
      </c>
      <c r="C71" s="53" t="s">
        <v>28</v>
      </c>
      <c r="D71" s="54" t="s">
        <v>175</v>
      </c>
      <c r="E71" s="55">
        <v>44562</v>
      </c>
      <c r="F71" s="56">
        <v>46203</v>
      </c>
      <c r="G71" s="57">
        <v>30</v>
      </c>
      <c r="H71" s="37">
        <v>414890.48639999999</v>
      </c>
      <c r="I71" s="37">
        <v>300000</v>
      </c>
      <c r="J71" s="58">
        <v>0.72309999999999997</v>
      </c>
      <c r="K71" s="125" t="s">
        <v>167</v>
      </c>
      <c r="L71" s="77" t="s">
        <v>227</v>
      </c>
      <c r="M71" s="133" t="s">
        <v>262</v>
      </c>
      <c r="N71" s="77" t="s">
        <v>212</v>
      </c>
      <c r="O71" s="129" t="s">
        <v>213</v>
      </c>
    </row>
    <row r="72" spans="1:15" s="59" customFormat="1" ht="72" x14ac:dyDescent="0.25">
      <c r="A72" s="52" t="s">
        <v>59</v>
      </c>
      <c r="B72" s="53" t="s">
        <v>60</v>
      </c>
      <c r="C72" s="53" t="s">
        <v>31</v>
      </c>
      <c r="D72" s="54" t="s">
        <v>175</v>
      </c>
      <c r="E72" s="55">
        <v>44562</v>
      </c>
      <c r="F72" s="56">
        <v>45657</v>
      </c>
      <c r="G72" s="57">
        <f>12+12+12</f>
        <v>36</v>
      </c>
      <c r="H72" s="37">
        <v>2516850</v>
      </c>
      <c r="I72" s="37">
        <v>1887637.5</v>
      </c>
      <c r="J72" s="58">
        <v>0.75</v>
      </c>
      <c r="K72" s="125" t="s">
        <v>167</v>
      </c>
      <c r="L72" s="77" t="s">
        <v>227</v>
      </c>
      <c r="M72" s="133" t="s">
        <v>264</v>
      </c>
      <c r="N72" s="77" t="s">
        <v>212</v>
      </c>
      <c r="O72" s="129" t="s">
        <v>213</v>
      </c>
    </row>
    <row r="73" spans="1:15" s="59" customFormat="1" ht="120" x14ac:dyDescent="0.25">
      <c r="A73" s="52" t="s">
        <v>113</v>
      </c>
      <c r="B73" s="53" t="s">
        <v>27</v>
      </c>
      <c r="C73" s="53" t="s">
        <v>28</v>
      </c>
      <c r="D73" s="54" t="s">
        <v>175</v>
      </c>
      <c r="E73" s="55">
        <v>44743</v>
      </c>
      <c r="F73" s="56">
        <v>45657</v>
      </c>
      <c r="G73" s="57">
        <f>12+12+6</f>
        <v>30</v>
      </c>
      <c r="H73" s="37">
        <v>1252337.72</v>
      </c>
      <c r="I73" s="37">
        <v>936287.02</v>
      </c>
      <c r="J73" s="58">
        <v>0.74760000000000004</v>
      </c>
      <c r="K73" s="125" t="s">
        <v>167</v>
      </c>
      <c r="L73" s="77" t="s">
        <v>227</v>
      </c>
      <c r="M73" s="127" t="s">
        <v>266</v>
      </c>
      <c r="N73" s="77" t="s">
        <v>212</v>
      </c>
      <c r="O73" s="129" t="s">
        <v>213</v>
      </c>
    </row>
    <row r="74" spans="1:15" s="59" customFormat="1" ht="108" x14ac:dyDescent="0.25">
      <c r="A74" s="52" t="s">
        <v>29</v>
      </c>
      <c r="B74" s="53" t="s">
        <v>30</v>
      </c>
      <c r="C74" s="53" t="s">
        <v>31</v>
      </c>
      <c r="D74" s="54" t="s">
        <v>175</v>
      </c>
      <c r="E74" s="55">
        <v>44652</v>
      </c>
      <c r="F74" s="56">
        <v>45291</v>
      </c>
      <c r="G74" s="57">
        <f>9+12</f>
        <v>21</v>
      </c>
      <c r="H74" s="37">
        <v>1546445.25</v>
      </c>
      <c r="I74" s="37">
        <v>1159833.9375</v>
      </c>
      <c r="J74" s="58">
        <v>0.75</v>
      </c>
      <c r="K74" s="125" t="s">
        <v>167</v>
      </c>
      <c r="L74" s="77" t="s">
        <v>227</v>
      </c>
      <c r="M74" s="127" t="s">
        <v>260</v>
      </c>
      <c r="N74" s="77" t="s">
        <v>212</v>
      </c>
      <c r="O74" s="129" t="s">
        <v>213</v>
      </c>
    </row>
    <row r="75" spans="1:15" s="59" customFormat="1" ht="96" x14ac:dyDescent="0.25">
      <c r="A75" s="52" t="s">
        <v>71</v>
      </c>
      <c r="B75" s="53" t="s">
        <v>72</v>
      </c>
      <c r="C75" s="53" t="s">
        <v>31</v>
      </c>
      <c r="D75" s="54" t="s">
        <v>175</v>
      </c>
      <c r="E75" s="55">
        <v>44562</v>
      </c>
      <c r="F75" s="56">
        <v>45657</v>
      </c>
      <c r="G75" s="57">
        <f>12+12+12</f>
        <v>36</v>
      </c>
      <c r="H75" s="37">
        <v>4611600</v>
      </c>
      <c r="I75" s="37">
        <v>3458700</v>
      </c>
      <c r="J75" s="58">
        <v>0.75</v>
      </c>
      <c r="K75" s="125" t="s">
        <v>167</v>
      </c>
      <c r="L75" s="77" t="s">
        <v>227</v>
      </c>
      <c r="M75" s="127" t="s">
        <v>265</v>
      </c>
      <c r="N75" s="77" t="s">
        <v>212</v>
      </c>
      <c r="O75" s="129" t="s">
        <v>213</v>
      </c>
    </row>
    <row r="76" spans="1:15" s="59" customFormat="1" ht="84" x14ac:dyDescent="0.25">
      <c r="A76" s="52" t="s">
        <v>32</v>
      </c>
      <c r="B76" s="53" t="s">
        <v>33</v>
      </c>
      <c r="C76" s="53" t="s">
        <v>31</v>
      </c>
      <c r="D76" s="54" t="s">
        <v>175</v>
      </c>
      <c r="E76" s="55">
        <v>44562</v>
      </c>
      <c r="F76" s="56">
        <v>45657</v>
      </c>
      <c r="G76" s="57">
        <f>12+12+12</f>
        <v>36</v>
      </c>
      <c r="H76" s="37">
        <v>2083999.9999899999</v>
      </c>
      <c r="I76" s="37">
        <v>1562999.99</v>
      </c>
      <c r="J76" s="58">
        <v>0.75</v>
      </c>
      <c r="K76" s="125" t="s">
        <v>167</v>
      </c>
      <c r="L76" s="77" t="s">
        <v>227</v>
      </c>
      <c r="M76" s="127" t="s">
        <v>263</v>
      </c>
      <c r="N76" s="77" t="s">
        <v>212</v>
      </c>
      <c r="O76" s="129" t="s">
        <v>213</v>
      </c>
    </row>
    <row r="77" spans="1:15" s="8" customFormat="1" ht="120" x14ac:dyDescent="0.25">
      <c r="A77" s="15" t="s">
        <v>40</v>
      </c>
      <c r="B77" s="6" t="s">
        <v>41</v>
      </c>
      <c r="C77" s="6" t="s">
        <v>31</v>
      </c>
      <c r="D77" s="29" t="s">
        <v>175</v>
      </c>
      <c r="E77" s="32">
        <v>44562</v>
      </c>
      <c r="F77" s="33">
        <v>45291</v>
      </c>
      <c r="G77" s="35">
        <f>12+12</f>
        <v>24</v>
      </c>
      <c r="H77" s="9">
        <v>1226610</v>
      </c>
      <c r="I77" s="9">
        <v>919957.5</v>
      </c>
      <c r="J77" s="11">
        <v>0.75</v>
      </c>
      <c r="K77" s="64" t="s">
        <v>167</v>
      </c>
      <c r="L77" s="74" t="s">
        <v>227</v>
      </c>
      <c r="M77" s="62" t="s">
        <v>261</v>
      </c>
      <c r="N77" s="74" t="s">
        <v>212</v>
      </c>
      <c r="O77" s="65" t="s">
        <v>213</v>
      </c>
    </row>
    <row r="78" spans="1:15" s="8" customFormat="1" ht="108" x14ac:dyDescent="0.25">
      <c r="A78" s="15" t="s">
        <v>73</v>
      </c>
      <c r="B78" s="6" t="s">
        <v>74</v>
      </c>
      <c r="C78" s="6" t="s">
        <v>31</v>
      </c>
      <c r="D78" s="29" t="s">
        <v>175</v>
      </c>
      <c r="E78" s="32">
        <v>44562</v>
      </c>
      <c r="F78" s="33">
        <v>45291</v>
      </c>
      <c r="G78" s="35">
        <f>12+12</f>
        <v>24</v>
      </c>
      <c r="H78" s="9">
        <v>1326150</v>
      </c>
      <c r="I78" s="9">
        <v>994612.5</v>
      </c>
      <c r="J78" s="11">
        <v>0.75</v>
      </c>
      <c r="K78" s="64" t="s">
        <v>167</v>
      </c>
      <c r="L78" s="74" t="s">
        <v>227</v>
      </c>
      <c r="M78" s="62" t="s">
        <v>267</v>
      </c>
      <c r="N78" s="74" t="s">
        <v>212</v>
      </c>
      <c r="O78" s="65" t="s">
        <v>213</v>
      </c>
    </row>
    <row r="79" spans="1:15" s="8" customFormat="1" ht="72" x14ac:dyDescent="0.25">
      <c r="A79" s="15" t="s">
        <v>75</v>
      </c>
      <c r="B79" s="6" t="s">
        <v>76</v>
      </c>
      <c r="C79" s="6" t="s">
        <v>31</v>
      </c>
      <c r="D79" s="29" t="s">
        <v>175</v>
      </c>
      <c r="E79" s="32">
        <v>44562</v>
      </c>
      <c r="F79" s="33">
        <v>45657</v>
      </c>
      <c r="G79" s="35">
        <f>12+12+12</f>
        <v>36</v>
      </c>
      <c r="H79" s="9">
        <v>979440</v>
      </c>
      <c r="I79" s="9">
        <v>734580</v>
      </c>
      <c r="J79" s="11">
        <v>0.75</v>
      </c>
      <c r="K79" s="64" t="s">
        <v>167</v>
      </c>
      <c r="L79" s="74" t="s">
        <v>227</v>
      </c>
      <c r="M79" s="62" t="s">
        <v>259</v>
      </c>
      <c r="N79" s="74" t="s">
        <v>212</v>
      </c>
      <c r="O79" s="65" t="s">
        <v>213</v>
      </c>
    </row>
    <row r="80" spans="1:15" s="8" customFormat="1" ht="72" x14ac:dyDescent="0.25">
      <c r="A80" s="15" t="s">
        <v>61</v>
      </c>
      <c r="B80" s="6" t="s">
        <v>62</v>
      </c>
      <c r="C80" s="6" t="s">
        <v>31</v>
      </c>
      <c r="D80" s="29" t="s">
        <v>175</v>
      </c>
      <c r="E80" s="32">
        <v>44562</v>
      </c>
      <c r="F80" s="33">
        <v>45657</v>
      </c>
      <c r="G80" s="35">
        <f>12+12+12</f>
        <v>36</v>
      </c>
      <c r="H80" s="9">
        <v>799000</v>
      </c>
      <c r="I80" s="9">
        <v>599250</v>
      </c>
      <c r="J80" s="11">
        <v>0.75</v>
      </c>
      <c r="K80" s="64" t="s">
        <v>167</v>
      </c>
      <c r="L80" s="74" t="s">
        <v>227</v>
      </c>
      <c r="M80" s="62" t="s">
        <v>256</v>
      </c>
      <c r="N80" s="74" t="s">
        <v>212</v>
      </c>
      <c r="O80" s="65" t="s">
        <v>213</v>
      </c>
    </row>
    <row r="81" spans="1:15" s="8" customFormat="1" ht="48" x14ac:dyDescent="0.25">
      <c r="A81" s="15" t="s">
        <v>45</v>
      </c>
      <c r="B81" s="6" t="s">
        <v>46</v>
      </c>
      <c r="C81" s="6" t="s">
        <v>31</v>
      </c>
      <c r="D81" s="29" t="s">
        <v>175</v>
      </c>
      <c r="E81" s="32">
        <v>44652</v>
      </c>
      <c r="F81" s="33">
        <v>45657</v>
      </c>
      <c r="G81" s="35">
        <f>9+12+12</f>
        <v>33</v>
      </c>
      <c r="H81" s="9">
        <v>2004200</v>
      </c>
      <c r="I81" s="9">
        <v>1503150</v>
      </c>
      <c r="J81" s="11">
        <v>0.75</v>
      </c>
      <c r="K81" s="64" t="s">
        <v>167</v>
      </c>
      <c r="L81" s="74" t="s">
        <v>227</v>
      </c>
      <c r="M81" s="62" t="s">
        <v>258</v>
      </c>
      <c r="N81" s="74" t="s">
        <v>212</v>
      </c>
      <c r="O81" s="65" t="s">
        <v>213</v>
      </c>
    </row>
    <row r="82" spans="1:15" s="8" customFormat="1" ht="108" x14ac:dyDescent="0.25">
      <c r="A82" s="15" t="s">
        <v>47</v>
      </c>
      <c r="B82" s="6" t="s">
        <v>48</v>
      </c>
      <c r="C82" s="6" t="s">
        <v>31</v>
      </c>
      <c r="D82" s="29" t="s">
        <v>175</v>
      </c>
      <c r="E82" s="32">
        <v>44562</v>
      </c>
      <c r="F82" s="33">
        <v>45657</v>
      </c>
      <c r="G82" s="35">
        <f>12+12+12</f>
        <v>36</v>
      </c>
      <c r="H82" s="9">
        <v>2085930</v>
      </c>
      <c r="I82" s="9">
        <v>1564447.5</v>
      </c>
      <c r="J82" s="11">
        <v>0.75</v>
      </c>
      <c r="K82" s="64" t="s">
        <v>167</v>
      </c>
      <c r="L82" s="74" t="s">
        <v>227</v>
      </c>
      <c r="M82" s="62" t="s">
        <v>255</v>
      </c>
      <c r="N82" s="74" t="s">
        <v>212</v>
      </c>
      <c r="O82" s="65" t="s">
        <v>213</v>
      </c>
    </row>
    <row r="83" spans="1:15" s="8" customFormat="1" ht="96" x14ac:dyDescent="0.25">
      <c r="A83" s="15" t="s">
        <v>94</v>
      </c>
      <c r="B83" s="6" t="s">
        <v>95</v>
      </c>
      <c r="C83" s="6" t="s">
        <v>44</v>
      </c>
      <c r="D83" s="29" t="s">
        <v>175</v>
      </c>
      <c r="E83" s="32">
        <v>44562</v>
      </c>
      <c r="F83" s="33">
        <v>45657</v>
      </c>
      <c r="G83" s="35">
        <f>12+12+12</f>
        <v>36</v>
      </c>
      <c r="H83" s="9">
        <v>2100000</v>
      </c>
      <c r="I83" s="9">
        <v>2100000</v>
      </c>
      <c r="J83" s="11">
        <v>1</v>
      </c>
      <c r="K83" s="64" t="s">
        <v>167</v>
      </c>
      <c r="L83" s="74" t="s">
        <v>224</v>
      </c>
      <c r="M83" s="62" t="s">
        <v>254</v>
      </c>
      <c r="N83" s="74" t="s">
        <v>212</v>
      </c>
      <c r="O83" s="65" t="s">
        <v>213</v>
      </c>
    </row>
    <row r="84" spans="1:15" s="8" customFormat="1" ht="108" x14ac:dyDescent="0.25">
      <c r="A84" s="15" t="s">
        <v>90</v>
      </c>
      <c r="B84" s="6" t="s">
        <v>91</v>
      </c>
      <c r="C84" s="6" t="s">
        <v>44</v>
      </c>
      <c r="D84" s="29" t="s">
        <v>175</v>
      </c>
      <c r="E84" s="32">
        <v>44562</v>
      </c>
      <c r="F84" s="33">
        <v>45657</v>
      </c>
      <c r="G84" s="35">
        <f>12+12+12</f>
        <v>36</v>
      </c>
      <c r="H84" s="9">
        <v>4400000</v>
      </c>
      <c r="I84" s="9">
        <v>3300000</v>
      </c>
      <c r="J84" s="11">
        <v>0.75</v>
      </c>
      <c r="K84" s="64" t="s">
        <v>167</v>
      </c>
      <c r="L84" s="74" t="s">
        <v>227</v>
      </c>
      <c r="M84" s="62" t="s">
        <v>257</v>
      </c>
      <c r="N84" s="74" t="s">
        <v>212</v>
      </c>
      <c r="O84" s="65" t="s">
        <v>213</v>
      </c>
    </row>
    <row r="85" spans="1:15" s="8" customFormat="1" ht="96" x14ac:dyDescent="0.25">
      <c r="A85" s="15" t="s">
        <v>114</v>
      </c>
      <c r="B85" s="6" t="s">
        <v>115</v>
      </c>
      <c r="C85" s="6" t="s">
        <v>44</v>
      </c>
      <c r="D85" s="29" t="s">
        <v>175</v>
      </c>
      <c r="E85" s="32">
        <v>44562</v>
      </c>
      <c r="F85" s="33">
        <v>45657</v>
      </c>
      <c r="G85" s="35">
        <f>12+12+12</f>
        <v>36</v>
      </c>
      <c r="H85" s="9">
        <v>3333333.34</v>
      </c>
      <c r="I85" s="9">
        <v>2500000</v>
      </c>
      <c r="J85" s="11">
        <v>0.75</v>
      </c>
      <c r="K85" s="64" t="s">
        <v>167</v>
      </c>
      <c r="L85" s="74" t="s">
        <v>227</v>
      </c>
      <c r="M85" s="62" t="s">
        <v>268</v>
      </c>
      <c r="N85" s="74" t="s">
        <v>212</v>
      </c>
      <c r="O85" s="65" t="s">
        <v>213</v>
      </c>
    </row>
    <row r="86" spans="1:15" s="8" customFormat="1" ht="120" x14ac:dyDescent="0.25">
      <c r="A86" s="15" t="s">
        <v>116</v>
      </c>
      <c r="B86" s="6" t="s">
        <v>117</v>
      </c>
      <c r="C86" s="6" t="s">
        <v>44</v>
      </c>
      <c r="D86" s="29" t="s">
        <v>175</v>
      </c>
      <c r="E86" s="32">
        <v>44743</v>
      </c>
      <c r="F86" s="33">
        <v>45657</v>
      </c>
      <c r="G86" s="35">
        <f>6+12+12</f>
        <v>30</v>
      </c>
      <c r="H86" s="9">
        <v>525000</v>
      </c>
      <c r="I86" s="9">
        <v>393750</v>
      </c>
      <c r="J86" s="11">
        <v>0.75</v>
      </c>
      <c r="K86" s="64" t="s">
        <v>167</v>
      </c>
      <c r="L86" s="74" t="s">
        <v>227</v>
      </c>
      <c r="M86" s="62" t="s">
        <v>269</v>
      </c>
      <c r="N86" s="74" t="s">
        <v>212</v>
      </c>
      <c r="O86" s="65" t="s">
        <v>213</v>
      </c>
    </row>
    <row r="87" spans="1:15" s="8" customFormat="1" ht="72" x14ac:dyDescent="0.25">
      <c r="A87" s="104" t="s">
        <v>314</v>
      </c>
      <c r="B87" s="105" t="s">
        <v>315</v>
      </c>
      <c r="C87" s="107" t="s">
        <v>150</v>
      </c>
      <c r="D87" s="108" t="s">
        <v>175</v>
      </c>
      <c r="E87" s="109">
        <v>45047</v>
      </c>
      <c r="F87" s="110">
        <v>45412</v>
      </c>
      <c r="G87" s="111">
        <v>12</v>
      </c>
      <c r="H87" s="9">
        <v>222222.78</v>
      </c>
      <c r="I87" s="9">
        <v>200000</v>
      </c>
      <c r="J87" s="116">
        <v>0.9</v>
      </c>
      <c r="K87" s="112" t="s">
        <v>167</v>
      </c>
      <c r="L87" s="113" t="s">
        <v>227</v>
      </c>
      <c r="M87" s="62" t="s">
        <v>316</v>
      </c>
      <c r="N87" s="113" t="s">
        <v>212</v>
      </c>
      <c r="O87" s="115" t="s">
        <v>213</v>
      </c>
    </row>
    <row r="88" spans="1:15" s="8" customFormat="1" ht="60" x14ac:dyDescent="0.25">
      <c r="A88" s="104" t="s">
        <v>317</v>
      </c>
      <c r="B88" s="105" t="s">
        <v>318</v>
      </c>
      <c r="C88" s="106" t="s">
        <v>44</v>
      </c>
      <c r="D88" s="108" t="s">
        <v>175</v>
      </c>
      <c r="E88" s="109">
        <v>45108</v>
      </c>
      <c r="F88" s="110">
        <v>45838</v>
      </c>
      <c r="G88" s="111">
        <v>24</v>
      </c>
      <c r="H88" s="9">
        <v>287206.46000000002</v>
      </c>
      <c r="I88" s="9">
        <v>215404.84</v>
      </c>
      <c r="J88" s="116">
        <v>0.75</v>
      </c>
      <c r="K88" s="112" t="s">
        <v>167</v>
      </c>
      <c r="L88" s="113" t="s">
        <v>227</v>
      </c>
      <c r="M88" s="62" t="s">
        <v>319</v>
      </c>
      <c r="N88" s="113" t="s">
        <v>212</v>
      </c>
      <c r="O88" s="115" t="s">
        <v>213</v>
      </c>
    </row>
    <row r="89" spans="1:15" s="8" customFormat="1" ht="60" customHeight="1" x14ac:dyDescent="0.2">
      <c r="A89" s="15" t="s">
        <v>144</v>
      </c>
      <c r="B89" s="6" t="s">
        <v>145</v>
      </c>
      <c r="C89" s="6" t="s">
        <v>31</v>
      </c>
      <c r="D89" s="29" t="s">
        <v>175</v>
      </c>
      <c r="E89" s="32">
        <v>44743</v>
      </c>
      <c r="F89" s="33">
        <v>45838</v>
      </c>
      <c r="G89" s="35">
        <f>6+12+12+6</f>
        <v>36</v>
      </c>
      <c r="H89" s="9">
        <v>11485294.710000001</v>
      </c>
      <c r="I89" s="9">
        <v>8613971.0299999993</v>
      </c>
      <c r="J89" s="11">
        <v>0.75</v>
      </c>
      <c r="K89" s="72" t="s">
        <v>166</v>
      </c>
      <c r="L89" s="78" t="s">
        <v>227</v>
      </c>
      <c r="M89" s="79" t="s">
        <v>229</v>
      </c>
      <c r="N89" s="60" t="s">
        <v>212</v>
      </c>
      <c r="O89" s="80" t="s">
        <v>213</v>
      </c>
    </row>
    <row r="90" spans="1:15" s="8" customFormat="1" ht="60" customHeight="1" x14ac:dyDescent="0.25">
      <c r="A90" s="15" t="s">
        <v>127</v>
      </c>
      <c r="B90" s="6" t="s">
        <v>128</v>
      </c>
      <c r="C90" s="6" t="s">
        <v>31</v>
      </c>
      <c r="D90" s="29" t="s">
        <v>175</v>
      </c>
      <c r="E90" s="32">
        <v>44743</v>
      </c>
      <c r="F90" s="33">
        <v>45838</v>
      </c>
      <c r="G90" s="35">
        <f>6+12+12+6</f>
        <v>36</v>
      </c>
      <c r="H90" s="9">
        <v>2033000</v>
      </c>
      <c r="I90" s="9">
        <v>1524750</v>
      </c>
      <c r="J90" s="11">
        <v>0.75</v>
      </c>
      <c r="K90" s="72" t="s">
        <v>166</v>
      </c>
      <c r="L90" s="78" t="s">
        <v>227</v>
      </c>
      <c r="M90" s="85" t="s">
        <v>228</v>
      </c>
      <c r="N90" s="60" t="s">
        <v>212</v>
      </c>
      <c r="O90" s="80" t="s">
        <v>213</v>
      </c>
    </row>
    <row r="91" spans="1:15" s="8" customFormat="1" ht="60" customHeight="1" x14ac:dyDescent="0.2">
      <c r="A91" s="15" t="s">
        <v>125</v>
      </c>
      <c r="B91" s="6" t="s">
        <v>126</v>
      </c>
      <c r="C91" s="6" t="s">
        <v>31</v>
      </c>
      <c r="D91" s="29" t="s">
        <v>175</v>
      </c>
      <c r="E91" s="32">
        <v>44743</v>
      </c>
      <c r="F91" s="33">
        <v>45838</v>
      </c>
      <c r="G91" s="35">
        <f>6+12+12+6</f>
        <v>36</v>
      </c>
      <c r="H91" s="9">
        <v>504291.0012</v>
      </c>
      <c r="I91" s="9">
        <v>378218.25</v>
      </c>
      <c r="J91" s="11">
        <v>0.75</v>
      </c>
      <c r="K91" s="72" t="s">
        <v>166</v>
      </c>
      <c r="L91" s="78" t="s">
        <v>227</v>
      </c>
      <c r="M91" s="79" t="s">
        <v>230</v>
      </c>
      <c r="N91" s="60" t="s">
        <v>212</v>
      </c>
      <c r="O91" s="80" t="s">
        <v>213</v>
      </c>
    </row>
    <row r="92" spans="1:15" s="8" customFormat="1" ht="60" customHeight="1" x14ac:dyDescent="0.2">
      <c r="A92" s="15" t="s">
        <v>155</v>
      </c>
      <c r="B92" s="6" t="s">
        <v>131</v>
      </c>
      <c r="C92" s="6" t="s">
        <v>132</v>
      </c>
      <c r="D92" s="29" t="s">
        <v>175</v>
      </c>
      <c r="E92" s="32">
        <v>44743</v>
      </c>
      <c r="F92" s="33">
        <v>45838</v>
      </c>
      <c r="G92" s="35">
        <f>6+12+12+6</f>
        <v>36</v>
      </c>
      <c r="H92" s="9">
        <v>323941.43034999998</v>
      </c>
      <c r="I92" s="9">
        <v>242500</v>
      </c>
      <c r="J92" s="11">
        <v>0.74859211432140682</v>
      </c>
      <c r="K92" s="72" t="s">
        <v>166</v>
      </c>
      <c r="L92" s="60" t="s">
        <v>232</v>
      </c>
      <c r="M92" s="118" t="s">
        <v>231</v>
      </c>
      <c r="N92" s="60" t="s">
        <v>212</v>
      </c>
      <c r="O92" s="80" t="s">
        <v>213</v>
      </c>
    </row>
    <row r="93" spans="1:15" s="8" customFormat="1" ht="60" customHeight="1" x14ac:dyDescent="0.25">
      <c r="A93" s="15" t="s">
        <v>129</v>
      </c>
      <c r="B93" s="6" t="s">
        <v>130</v>
      </c>
      <c r="C93" s="6" t="s">
        <v>28</v>
      </c>
      <c r="D93" s="29" t="s">
        <v>175</v>
      </c>
      <c r="E93" s="32">
        <v>44743</v>
      </c>
      <c r="F93" s="33">
        <v>45838</v>
      </c>
      <c r="G93" s="35">
        <f>6+12+12+6</f>
        <v>36</v>
      </c>
      <c r="H93" s="9">
        <v>7199999.9900000002</v>
      </c>
      <c r="I93" s="9">
        <v>6479999.9900000002</v>
      </c>
      <c r="J93" s="11">
        <v>0.9</v>
      </c>
      <c r="K93" s="72" t="s">
        <v>166</v>
      </c>
      <c r="L93" s="78" t="s">
        <v>227</v>
      </c>
      <c r="M93" s="62" t="s">
        <v>233</v>
      </c>
      <c r="N93" s="60" t="s">
        <v>212</v>
      </c>
      <c r="O93" s="80" t="s">
        <v>213</v>
      </c>
    </row>
    <row r="94" spans="1:15" s="8" customFormat="1" ht="60" customHeight="1" x14ac:dyDescent="0.25">
      <c r="A94" s="15" t="s">
        <v>136</v>
      </c>
      <c r="B94" s="6" t="s">
        <v>137</v>
      </c>
      <c r="C94" s="6" t="s">
        <v>138</v>
      </c>
      <c r="D94" s="29" t="s">
        <v>176</v>
      </c>
      <c r="E94" s="32">
        <v>44927</v>
      </c>
      <c r="F94" s="33">
        <v>46022</v>
      </c>
      <c r="G94" s="35">
        <f>12+12+12</f>
        <v>36</v>
      </c>
      <c r="H94" s="9">
        <v>267006.92800000001</v>
      </c>
      <c r="I94" s="9">
        <v>200000</v>
      </c>
      <c r="J94" s="11">
        <v>0.749</v>
      </c>
      <c r="K94" s="72" t="s">
        <v>166</v>
      </c>
      <c r="L94" s="60" t="s">
        <v>227</v>
      </c>
      <c r="M94" s="62" t="s">
        <v>241</v>
      </c>
      <c r="N94" s="60" t="s">
        <v>212</v>
      </c>
      <c r="O94" s="80" t="s">
        <v>213</v>
      </c>
    </row>
    <row r="95" spans="1:15" s="8" customFormat="1" ht="60" customHeight="1" x14ac:dyDescent="0.25">
      <c r="A95" s="15" t="s">
        <v>140</v>
      </c>
      <c r="B95" s="6" t="s">
        <v>168</v>
      </c>
      <c r="C95" s="6" t="s">
        <v>138</v>
      </c>
      <c r="D95" s="29" t="s">
        <v>176</v>
      </c>
      <c r="E95" s="32">
        <v>44927</v>
      </c>
      <c r="F95" s="33">
        <v>46022</v>
      </c>
      <c r="G95" s="35">
        <f>12+12+12</f>
        <v>36</v>
      </c>
      <c r="H95" s="9">
        <v>537454.76</v>
      </c>
      <c r="I95" s="9">
        <v>403091.07</v>
      </c>
      <c r="J95" s="11">
        <v>0.75</v>
      </c>
      <c r="K95" s="72" t="s">
        <v>166</v>
      </c>
      <c r="L95" s="60" t="s">
        <v>232</v>
      </c>
      <c r="M95" s="85" t="s">
        <v>237</v>
      </c>
      <c r="N95" s="60" t="s">
        <v>212</v>
      </c>
      <c r="O95" s="80" t="s">
        <v>213</v>
      </c>
    </row>
    <row r="96" spans="1:15" s="8" customFormat="1" ht="60" customHeight="1" x14ac:dyDescent="0.2">
      <c r="A96" s="15" t="s">
        <v>139</v>
      </c>
      <c r="B96" s="6" t="s">
        <v>169</v>
      </c>
      <c r="C96" s="6" t="s">
        <v>138</v>
      </c>
      <c r="D96" s="29" t="s">
        <v>176</v>
      </c>
      <c r="E96" s="32">
        <v>44927</v>
      </c>
      <c r="F96" s="33">
        <v>45291</v>
      </c>
      <c r="G96" s="35">
        <v>12</v>
      </c>
      <c r="H96" s="9">
        <v>319930</v>
      </c>
      <c r="I96" s="9">
        <v>239947.5</v>
      </c>
      <c r="J96" s="11">
        <v>0.75</v>
      </c>
      <c r="K96" s="72" t="s">
        <v>166</v>
      </c>
      <c r="L96" s="60" t="s">
        <v>232</v>
      </c>
      <c r="M96" s="79" t="s">
        <v>234</v>
      </c>
      <c r="N96" s="60" t="s">
        <v>212</v>
      </c>
      <c r="O96" s="80" t="s">
        <v>213</v>
      </c>
    </row>
    <row r="97" spans="1:15" s="8" customFormat="1" ht="60" customHeight="1" x14ac:dyDescent="0.2">
      <c r="A97" s="15" t="s">
        <v>148</v>
      </c>
      <c r="B97" s="6" t="s">
        <v>149</v>
      </c>
      <c r="C97" s="6" t="s">
        <v>150</v>
      </c>
      <c r="D97" s="29" t="s">
        <v>175</v>
      </c>
      <c r="E97" s="32">
        <v>44743</v>
      </c>
      <c r="F97" s="33">
        <v>45838</v>
      </c>
      <c r="G97" s="35">
        <f>6+12+12+6</f>
        <v>36</v>
      </c>
      <c r="H97" s="9">
        <v>1333333.334</v>
      </c>
      <c r="I97" s="9">
        <v>1000000</v>
      </c>
      <c r="J97" s="11">
        <v>0.75</v>
      </c>
      <c r="K97" s="72" t="s">
        <v>166</v>
      </c>
      <c r="L97" s="78" t="s">
        <v>227</v>
      </c>
      <c r="M97" s="79" t="s">
        <v>235</v>
      </c>
      <c r="N97" s="60" t="s">
        <v>212</v>
      </c>
      <c r="O97" s="80" t="s">
        <v>213</v>
      </c>
    </row>
    <row r="98" spans="1:15" s="8" customFormat="1" ht="60" customHeight="1" x14ac:dyDescent="0.25">
      <c r="A98" s="15" t="s">
        <v>151</v>
      </c>
      <c r="B98" s="6" t="s">
        <v>152</v>
      </c>
      <c r="C98" s="6" t="s">
        <v>150</v>
      </c>
      <c r="D98" s="29" t="s">
        <v>175</v>
      </c>
      <c r="E98" s="32">
        <v>44743</v>
      </c>
      <c r="F98" s="33">
        <v>45838</v>
      </c>
      <c r="G98" s="35">
        <f>6+12+12+6</f>
        <v>36</v>
      </c>
      <c r="H98" s="9">
        <v>3880000</v>
      </c>
      <c r="I98" s="9">
        <v>3880000</v>
      </c>
      <c r="J98" s="11">
        <v>1</v>
      </c>
      <c r="K98" s="72" t="s">
        <v>166</v>
      </c>
      <c r="L98" s="78" t="s">
        <v>227</v>
      </c>
      <c r="M98" s="62" t="s">
        <v>236</v>
      </c>
      <c r="N98" s="60" t="s">
        <v>212</v>
      </c>
      <c r="O98" s="80" t="s">
        <v>213</v>
      </c>
    </row>
    <row r="99" spans="1:15" s="8" customFormat="1" ht="60" customHeight="1" x14ac:dyDescent="0.25">
      <c r="A99" s="15" t="s">
        <v>141</v>
      </c>
      <c r="B99" s="6" t="s">
        <v>142</v>
      </c>
      <c r="C99" s="6" t="s">
        <v>143</v>
      </c>
      <c r="D99" s="29" t="s">
        <v>176</v>
      </c>
      <c r="E99" s="32">
        <v>44986</v>
      </c>
      <c r="F99" s="33">
        <v>46081</v>
      </c>
      <c r="G99" s="35">
        <f>10+12+12+2</f>
        <v>36</v>
      </c>
      <c r="H99" s="9">
        <v>556729.94654000003</v>
      </c>
      <c r="I99" s="9">
        <v>417547.45</v>
      </c>
      <c r="J99" s="11">
        <v>0.75</v>
      </c>
      <c r="K99" s="72" t="s">
        <v>166</v>
      </c>
      <c r="L99" s="60" t="s">
        <v>232</v>
      </c>
      <c r="M99" s="62" t="s">
        <v>238</v>
      </c>
      <c r="N99" s="60" t="s">
        <v>212</v>
      </c>
      <c r="O99" s="80" t="s">
        <v>213</v>
      </c>
    </row>
    <row r="100" spans="1:15" s="8" customFormat="1" ht="60" customHeight="1" x14ac:dyDescent="0.25">
      <c r="A100" s="15" t="s">
        <v>153</v>
      </c>
      <c r="B100" s="6" t="s">
        <v>154</v>
      </c>
      <c r="C100" s="6" t="s">
        <v>31</v>
      </c>
      <c r="D100" s="29" t="s">
        <v>175</v>
      </c>
      <c r="E100" s="32">
        <v>44743</v>
      </c>
      <c r="F100" s="33">
        <v>45838</v>
      </c>
      <c r="G100" s="35">
        <f>6+12+12+6</f>
        <v>36</v>
      </c>
      <c r="H100" s="9">
        <v>1628005</v>
      </c>
      <c r="I100" s="9">
        <v>1221003.7450000001</v>
      </c>
      <c r="J100" s="11">
        <v>0.75</v>
      </c>
      <c r="K100" s="72" t="s">
        <v>166</v>
      </c>
      <c r="L100" s="78" t="s">
        <v>227</v>
      </c>
      <c r="M100" s="62" t="s">
        <v>239</v>
      </c>
      <c r="N100" s="60" t="s">
        <v>212</v>
      </c>
      <c r="O100" s="80" t="s">
        <v>213</v>
      </c>
    </row>
    <row r="101" spans="1:15" s="8" customFormat="1" ht="60" customHeight="1" x14ac:dyDescent="0.25">
      <c r="A101" s="15" t="s">
        <v>133</v>
      </c>
      <c r="B101" s="6" t="s">
        <v>134</v>
      </c>
      <c r="C101" s="6" t="s">
        <v>135</v>
      </c>
      <c r="D101" s="29" t="s">
        <v>176</v>
      </c>
      <c r="E101" s="32">
        <v>45170</v>
      </c>
      <c r="F101" s="33">
        <v>46022</v>
      </c>
      <c r="G101" s="35">
        <f>4+12+12</f>
        <v>28</v>
      </c>
      <c r="H101" s="9">
        <v>599310.07999999996</v>
      </c>
      <c r="I101" s="9">
        <v>449310.08</v>
      </c>
      <c r="J101" s="11">
        <v>0.74970000000000003</v>
      </c>
      <c r="K101" s="72" t="s">
        <v>166</v>
      </c>
      <c r="L101" s="60" t="s">
        <v>232</v>
      </c>
      <c r="M101" s="62" t="s">
        <v>240</v>
      </c>
      <c r="N101" s="60" t="s">
        <v>212</v>
      </c>
      <c r="O101" s="80" t="s">
        <v>213</v>
      </c>
    </row>
    <row r="102" spans="1:15" s="8" customFormat="1" ht="60" customHeight="1" thickBot="1" x14ac:dyDescent="0.3">
      <c r="A102" s="17" t="s">
        <v>146</v>
      </c>
      <c r="B102" s="12" t="s">
        <v>147</v>
      </c>
      <c r="C102" s="12" t="s">
        <v>28</v>
      </c>
      <c r="D102" s="31" t="s">
        <v>175</v>
      </c>
      <c r="E102" s="40">
        <v>44743</v>
      </c>
      <c r="F102" s="41">
        <v>45838</v>
      </c>
      <c r="G102" s="36">
        <f>6+12+12+6</f>
        <v>36</v>
      </c>
      <c r="H102" s="13">
        <v>464999.99239999999</v>
      </c>
      <c r="I102" s="13">
        <v>348749.99</v>
      </c>
      <c r="J102" s="14">
        <v>0.75</v>
      </c>
      <c r="K102" s="61" t="s">
        <v>166</v>
      </c>
      <c r="L102" s="61" t="s">
        <v>224</v>
      </c>
      <c r="M102" s="63" t="s">
        <v>242</v>
      </c>
      <c r="N102" s="61" t="s">
        <v>212</v>
      </c>
      <c r="O102" s="119" t="s">
        <v>213</v>
      </c>
    </row>
    <row r="103" spans="1:15" ht="36" customHeight="1" thickTop="1" x14ac:dyDescent="0.25">
      <c r="A103" s="15" t="s">
        <v>203</v>
      </c>
      <c r="B103" s="6" t="s">
        <v>171</v>
      </c>
      <c r="C103" s="6" t="s">
        <v>67</v>
      </c>
      <c r="D103" s="29" t="s">
        <v>176</v>
      </c>
      <c r="E103" s="32">
        <v>44562</v>
      </c>
      <c r="F103" s="33">
        <v>45107</v>
      </c>
      <c r="G103" s="35">
        <v>18</v>
      </c>
      <c r="H103" s="9">
        <v>12500000</v>
      </c>
      <c r="I103" s="9">
        <v>12500000</v>
      </c>
      <c r="J103" s="117">
        <v>1</v>
      </c>
      <c r="K103" s="64" t="s">
        <v>210</v>
      </c>
      <c r="L103" s="60" t="s">
        <v>313</v>
      </c>
      <c r="M103" s="62"/>
      <c r="N103" s="60"/>
      <c r="O103" s="65"/>
    </row>
    <row r="104" spans="1:15" ht="36" customHeight="1" x14ac:dyDescent="0.25">
      <c r="A104" s="15" t="s">
        <v>204</v>
      </c>
      <c r="B104" s="6" t="s">
        <v>172</v>
      </c>
      <c r="C104" s="6" t="s">
        <v>67</v>
      </c>
      <c r="D104" s="29" t="s">
        <v>176</v>
      </c>
      <c r="E104" s="32">
        <v>44197</v>
      </c>
      <c r="F104" s="33">
        <v>45107</v>
      </c>
      <c r="G104" s="35">
        <v>30</v>
      </c>
      <c r="H104" s="9">
        <v>4000000</v>
      </c>
      <c r="I104" s="9">
        <v>4000000</v>
      </c>
      <c r="J104" s="117">
        <v>1</v>
      </c>
      <c r="K104" s="64" t="s">
        <v>210</v>
      </c>
      <c r="L104" s="60" t="s">
        <v>313</v>
      </c>
      <c r="M104" s="62"/>
      <c r="N104" s="60"/>
      <c r="O104" s="65"/>
    </row>
    <row r="105" spans="1:15" ht="36" customHeight="1" x14ac:dyDescent="0.25">
      <c r="A105" s="111" t="s">
        <v>320</v>
      </c>
      <c r="B105" s="6" t="s">
        <v>171</v>
      </c>
      <c r="C105" s="6" t="s">
        <v>67</v>
      </c>
      <c r="D105" s="111" t="s">
        <v>176</v>
      </c>
      <c r="E105" s="33">
        <v>44197</v>
      </c>
      <c r="F105" s="110">
        <v>46752</v>
      </c>
      <c r="G105" s="111">
        <v>84</v>
      </c>
      <c r="H105" s="9">
        <v>5000000</v>
      </c>
      <c r="I105" s="9">
        <v>5000000</v>
      </c>
      <c r="J105" s="120">
        <v>1</v>
      </c>
      <c r="K105" s="113" t="s">
        <v>210</v>
      </c>
      <c r="L105" s="60" t="s">
        <v>313</v>
      </c>
      <c r="M105" s="114"/>
      <c r="N105" s="113"/>
      <c r="O105" s="113"/>
    </row>
    <row r="106" spans="1:15" ht="36" customHeight="1" x14ac:dyDescent="0.25">
      <c r="A106" s="111" t="s">
        <v>321</v>
      </c>
      <c r="B106" s="6" t="s">
        <v>172</v>
      </c>
      <c r="C106" s="6" t="s">
        <v>67</v>
      </c>
      <c r="D106" s="111" t="s">
        <v>176</v>
      </c>
      <c r="E106" s="33">
        <v>44197</v>
      </c>
      <c r="F106" s="110">
        <v>46752</v>
      </c>
      <c r="G106" s="111">
        <v>84</v>
      </c>
      <c r="H106" s="9">
        <v>504000</v>
      </c>
      <c r="I106" s="9">
        <v>504000</v>
      </c>
      <c r="J106" s="120">
        <v>1</v>
      </c>
      <c r="K106" s="113" t="s">
        <v>210</v>
      </c>
      <c r="L106" s="60" t="s">
        <v>313</v>
      </c>
      <c r="M106" s="114"/>
      <c r="N106" s="113"/>
      <c r="O106" s="113"/>
    </row>
    <row r="107" spans="1:15" ht="36" customHeight="1" x14ac:dyDescent="0.25">
      <c r="B107" s="8"/>
    </row>
    <row r="108" spans="1:15" ht="36" customHeight="1" x14ac:dyDescent="0.25">
      <c r="B108" s="8"/>
    </row>
    <row r="109" spans="1:15" ht="36" customHeight="1" x14ac:dyDescent="0.25">
      <c r="B109" s="8"/>
    </row>
    <row r="110" spans="1:15" ht="36" customHeight="1" x14ac:dyDescent="0.25">
      <c r="B110" s="8"/>
    </row>
    <row r="111" spans="1:15" ht="36" customHeight="1" x14ac:dyDescent="0.25">
      <c r="B111" s="8"/>
    </row>
    <row r="112" spans="1:15" ht="36" customHeight="1" x14ac:dyDescent="0.25">
      <c r="B112" s="8"/>
    </row>
    <row r="113" spans="2:2" ht="36" customHeight="1" x14ac:dyDescent="0.25">
      <c r="B113" s="8"/>
    </row>
    <row r="114" spans="2:2" ht="36" customHeight="1" x14ac:dyDescent="0.25">
      <c r="B114" s="8"/>
    </row>
    <row r="115" spans="2:2" ht="36" customHeight="1" x14ac:dyDescent="0.25">
      <c r="B115" s="8"/>
    </row>
    <row r="116" spans="2:2" ht="36" customHeight="1" x14ac:dyDescent="0.25">
      <c r="B116" s="8"/>
    </row>
    <row r="117" spans="2:2" ht="36" customHeight="1" x14ac:dyDescent="0.25">
      <c r="B117" s="8"/>
    </row>
    <row r="118" spans="2:2" ht="36" customHeight="1" x14ac:dyDescent="0.25">
      <c r="B118" s="8"/>
    </row>
    <row r="119" spans="2:2" ht="36" customHeight="1" x14ac:dyDescent="0.25">
      <c r="B119" s="8"/>
    </row>
    <row r="120" spans="2:2" ht="36" customHeight="1" x14ac:dyDescent="0.25">
      <c r="B120" s="8"/>
    </row>
    <row r="121" spans="2:2" ht="36" customHeight="1" x14ac:dyDescent="0.25">
      <c r="B121" s="8"/>
    </row>
    <row r="122" spans="2:2" ht="36" customHeight="1" x14ac:dyDescent="0.25">
      <c r="B122" s="8"/>
    </row>
    <row r="123" spans="2:2" ht="36" customHeight="1" x14ac:dyDescent="0.25">
      <c r="B123" s="8"/>
    </row>
    <row r="124" spans="2:2" ht="36" customHeight="1" x14ac:dyDescent="0.25">
      <c r="B124" s="8"/>
    </row>
    <row r="125" spans="2:2" ht="36" customHeight="1" x14ac:dyDescent="0.25">
      <c r="B125" s="8"/>
    </row>
    <row r="126" spans="2:2" ht="36" customHeight="1" x14ac:dyDescent="0.25">
      <c r="B126" s="8"/>
    </row>
    <row r="127" spans="2:2" ht="36" customHeight="1" x14ac:dyDescent="0.25">
      <c r="B127" s="8"/>
    </row>
    <row r="128" spans="2:2" ht="36" customHeight="1" x14ac:dyDescent="0.25">
      <c r="B128" s="8"/>
    </row>
  </sheetData>
  <autoFilter ref="A1:O106"/>
  <pageMargins left="0.7" right="0.7" top="0.75" bottom="0.75" header="0.3" footer="0.3"/>
  <pageSetup paperSize="9" scale="16" fitToHeight="0" orientation="portrait" r:id="rId1"/>
  <extLst>
    <ext xmlns:x14="http://schemas.microsoft.com/office/spreadsheetml/2009/9/main" uri="{CCE6A557-97BC-4b89-ADB6-D9C93CAAB3DF}">
      <x14:dataValidations xmlns:xm="http://schemas.microsoft.com/office/excel/2006/main" xWindow="1938" yWindow="772" count="2">
        <x14:dataValidation type="list" allowBlank="1" showInputMessage="1" showErrorMessage="1" errorTitle="Error!" error="Error" promptTitle="Fedcom vs niet-Fedcom" prompt="Select an option from the drop-down list.">
          <x14:formula1>
            <xm:f>#REF!</xm:f>
          </x14:formula1>
          <xm:sqref>D105:D1048576 D2:D102</xm:sqref>
        </x14:dataValidation>
        <x14:dataValidation type="list" allowBlank="1" showInputMessage="1" showErrorMessage="1" errorTitle="Error!" error="Error" promptTitle="Fedcom vs niet-Fedcom" prompt="Select an option from the drop-down list.">
          <x14:formula1>
            <xm:f>'C:\Users\athiry\Desktop\temporaire\[Copie de Liste projets AMBIS 2022.xlsx]Backlog'!#REF!</xm:f>
          </x14:formula1>
          <xm:sqref>D103:D104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Overview projects</vt:lpstr>
      <vt:lpstr>'Overview projects'!OLE_LINK1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Irzycka Magdalena</dc:creator>
  <cp:lastModifiedBy>Cattelain Natasha</cp:lastModifiedBy>
  <cp:lastPrinted>2024-01-23T20:00:21Z</cp:lastPrinted>
  <dcterms:created xsi:type="dcterms:W3CDTF">2022-11-08T13:48:51Z</dcterms:created>
  <dcterms:modified xsi:type="dcterms:W3CDTF">2024-02-26T12:35:15Z</dcterms:modified>
</cp:coreProperties>
</file>